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3" i="1" l="1"/>
  <c r="G232" i="1"/>
  <c r="G208" i="1"/>
  <c r="G216" i="1"/>
  <c r="G233" i="1"/>
  <c r="G181" i="1"/>
  <c r="G31" i="1"/>
  <c r="G44" i="1"/>
  <c r="G10" i="1"/>
  <c r="D294" i="1" l="1"/>
  <c r="D288" i="1"/>
  <c r="I215" i="1" l="1"/>
  <c r="I259" i="1"/>
  <c r="I262" i="1"/>
  <c r="I261" i="1"/>
  <c r="I258" i="1"/>
  <c r="I234" i="1"/>
  <c r="D49" i="1"/>
  <c r="I35" i="1" l="1"/>
  <c r="I70" i="1"/>
  <c r="I50" i="1"/>
  <c r="E410" i="1" l="1"/>
  <c r="E406" i="1"/>
  <c r="E407" i="1"/>
  <c r="E254" i="1"/>
  <c r="E223" i="1"/>
  <c r="E215" i="1"/>
  <c r="E214" i="1"/>
  <c r="E188" i="1"/>
  <c r="E193" i="1"/>
  <c r="E163" i="1"/>
  <c r="E184" i="1"/>
  <c r="E143" i="1"/>
  <c r="E166" i="1"/>
  <c r="E164" i="1"/>
  <c r="E142" i="1"/>
  <c r="E183" i="1"/>
  <c r="E221" i="1"/>
  <c r="E228" i="1"/>
  <c r="E122" i="1"/>
  <c r="E115" i="1"/>
  <c r="E31" i="1"/>
  <c r="E39" i="1"/>
  <c r="E104" i="1"/>
  <c r="E6" i="1"/>
  <c r="E137" i="1"/>
  <c r="E118" i="1"/>
  <c r="E15" i="1"/>
  <c r="E78" i="1"/>
  <c r="E130" i="1"/>
  <c r="E132" i="1"/>
  <c r="E25" i="1"/>
  <c r="E54" i="1"/>
  <c r="E23" i="1"/>
  <c r="E124" i="1"/>
  <c r="E107" i="1"/>
  <c r="E71" i="1"/>
  <c r="E94" i="1"/>
  <c r="E98" i="1"/>
  <c r="E120" i="1"/>
  <c r="E97" i="1"/>
  <c r="D420" i="1" l="1"/>
  <c r="D7" i="1"/>
  <c r="D140" i="1"/>
  <c r="D190" i="1" l="1"/>
  <c r="D116" i="1" l="1"/>
  <c r="D197" i="1" l="1"/>
  <c r="D195" i="1"/>
  <c r="D173" i="1"/>
  <c r="D103" i="1"/>
  <c r="D411" i="1" l="1"/>
  <c r="D165" i="1" l="1"/>
  <c r="D148" i="1"/>
  <c r="D182" i="1"/>
  <c r="D154" i="1"/>
  <c r="D159" i="1"/>
  <c r="D269" i="1" l="1"/>
  <c r="D105" i="1" l="1"/>
  <c r="D81" i="1" l="1"/>
  <c r="D100" i="1" l="1"/>
  <c r="D65" i="1" l="1"/>
  <c r="D88" i="1"/>
  <c r="D56" i="1"/>
  <c r="D13" i="1" l="1"/>
  <c r="D276" i="1" l="1"/>
  <c r="D89" i="1" l="1"/>
  <c r="D252" i="1" l="1"/>
  <c r="D117" i="1"/>
  <c r="D6" i="1" l="1"/>
  <c r="D281" i="1" l="1"/>
  <c r="D339" i="1" l="1"/>
  <c r="D255" i="1"/>
  <c r="D212" i="1"/>
  <c r="D189" i="1"/>
  <c r="D191" i="1"/>
  <c r="D180" i="1"/>
  <c r="D169" i="1"/>
  <c r="D170" i="1"/>
  <c r="D145" i="1"/>
  <c r="D74" i="1"/>
  <c r="D47" i="1"/>
  <c r="D48" i="1"/>
  <c r="D50" i="1"/>
  <c r="D51" i="1"/>
  <c r="D52" i="1"/>
  <c r="D53" i="1"/>
  <c r="D54" i="1"/>
  <c r="D55" i="1"/>
  <c r="D57" i="1"/>
  <c r="D58" i="1"/>
  <c r="D30" i="1"/>
  <c r="D152" i="1" l="1"/>
  <c r="D279" i="1" l="1"/>
  <c r="D419" i="1" l="1"/>
  <c r="D422" i="1"/>
  <c r="D423" i="1"/>
  <c r="D417" i="1"/>
  <c r="D396" i="1"/>
  <c r="D211" i="1"/>
  <c r="D207" i="1"/>
  <c r="D155" i="1"/>
  <c r="D156" i="1"/>
  <c r="D157" i="1"/>
  <c r="D119" i="1"/>
  <c r="D79" i="1"/>
  <c r="D80" i="1"/>
  <c r="D82" i="1"/>
  <c r="D83" i="1"/>
  <c r="D84" i="1"/>
  <c r="D85" i="1"/>
  <c r="D86" i="1"/>
  <c r="D87" i="1"/>
  <c r="D59" i="1"/>
  <c r="D60" i="1"/>
  <c r="D61" i="1"/>
  <c r="D62" i="1"/>
  <c r="D63" i="1"/>
  <c r="D391" i="1" l="1"/>
  <c r="D78" i="1" l="1"/>
  <c r="D130" i="1"/>
  <c r="D120" i="1"/>
  <c r="D121" i="1" l="1"/>
  <c r="D132" i="1"/>
  <c r="D365" i="1" l="1"/>
  <c r="D115" i="1" l="1"/>
  <c r="D98" i="1"/>
  <c r="D106" i="1"/>
  <c r="D125" i="1"/>
  <c r="D32" i="1"/>
  <c r="D44" i="1"/>
  <c r="D111" i="1"/>
  <c r="D122" i="1"/>
  <c r="D134" i="1"/>
  <c r="D137" i="1"/>
  <c r="D92" i="1"/>
  <c r="D20" i="1"/>
  <c r="D76" i="1"/>
  <c r="D23" i="1"/>
  <c r="D112" i="1"/>
  <c r="D114" i="1"/>
  <c r="D15" i="1"/>
  <c r="D46" i="1"/>
  <c r="D25" i="1"/>
  <c r="D33" i="1"/>
  <c r="D126" i="1"/>
  <c r="D39" i="1"/>
  <c r="D37" i="1"/>
  <c r="D102" i="1"/>
  <c r="D135" i="1"/>
  <c r="D110" i="1"/>
  <c r="D97" i="1"/>
  <c r="D71" i="1"/>
  <c r="D31" i="1"/>
  <c r="D24" i="1"/>
  <c r="D64" i="1"/>
  <c r="D70" i="1"/>
  <c r="D28" i="1"/>
  <c r="D26" i="1"/>
  <c r="D19" i="1"/>
  <c r="D107" i="1"/>
  <c r="D75" i="1"/>
  <c r="D131" i="1"/>
  <c r="D124" i="1"/>
  <c r="D101" i="1"/>
  <c r="D14" i="1"/>
  <c r="D21" i="1"/>
  <c r="D118" i="1"/>
  <c r="D34" i="1"/>
  <c r="D8" i="1"/>
  <c r="D91" i="1"/>
  <c r="D123" i="1"/>
  <c r="D27" i="1"/>
  <c r="D128" i="1"/>
  <c r="D93" i="1"/>
  <c r="D22" i="1"/>
  <c r="D12" i="1"/>
  <c r="D104" i="1"/>
  <c r="D11" i="1"/>
  <c r="D9" i="1"/>
  <c r="D108" i="1"/>
  <c r="D109" i="1"/>
  <c r="D129" i="1"/>
  <c r="D36" i="1"/>
  <c r="D73" i="1"/>
  <c r="D99" i="1"/>
  <c r="D94" i="1"/>
  <c r="D41" i="1"/>
  <c r="D29" i="1"/>
  <c r="D38" i="1"/>
  <c r="D133" i="1"/>
  <c r="D95" i="1"/>
  <c r="D45" i="1"/>
  <c r="D90" i="1"/>
  <c r="D42" i="1"/>
  <c r="D77" i="1"/>
  <c r="D72" i="1"/>
  <c r="D35" i="1"/>
  <c r="D136" i="1"/>
  <c r="D138" i="1"/>
  <c r="D139" i="1"/>
  <c r="D40" i="1"/>
  <c r="D10" i="1"/>
  <c r="D18" i="1"/>
  <c r="D69" i="1"/>
  <c r="D16" i="1"/>
  <c r="D66" i="1"/>
  <c r="D43" i="1"/>
  <c r="D67" i="1"/>
  <c r="D68" i="1"/>
  <c r="D127" i="1"/>
  <c r="D113" i="1"/>
  <c r="D96" i="1"/>
  <c r="D166" i="1"/>
  <c r="D150" i="1"/>
  <c r="D172" i="1"/>
  <c r="D178" i="1"/>
  <c r="D168" i="1"/>
  <c r="D151" i="1"/>
  <c r="D142" i="1"/>
  <c r="D143" i="1"/>
  <c r="D176" i="1"/>
  <c r="D146" i="1"/>
  <c r="D175" i="1"/>
  <c r="D149" i="1"/>
  <c r="D179" i="1"/>
  <c r="D153" i="1"/>
  <c r="D160" i="1"/>
  <c r="D183" i="1"/>
  <c r="D147" i="1"/>
  <c r="D158" i="1"/>
  <c r="D144" i="1"/>
  <c r="D162" i="1"/>
  <c r="D177" i="1"/>
  <c r="D163" i="1"/>
  <c r="D167" i="1"/>
  <c r="D174" i="1"/>
  <c r="D161" i="1"/>
  <c r="D171" i="1"/>
  <c r="D181" i="1"/>
  <c r="D164" i="1"/>
  <c r="D184" i="1"/>
  <c r="D194" i="1"/>
  <c r="D193" i="1"/>
  <c r="D187" i="1"/>
  <c r="D186" i="1"/>
  <c r="D192" i="1"/>
  <c r="D188" i="1"/>
  <c r="D202" i="1"/>
  <c r="D215" i="1"/>
  <c r="D214" i="1"/>
  <c r="D199" i="1"/>
  <c r="D209" i="1"/>
  <c r="D210" i="1"/>
  <c r="D208" i="1"/>
  <c r="D204" i="1"/>
  <c r="D213" i="1"/>
  <c r="D206" i="1"/>
  <c r="D217" i="1"/>
  <c r="D200" i="1"/>
  <c r="D203" i="1"/>
  <c r="D201" i="1"/>
  <c r="D205" i="1"/>
  <c r="D216" i="1"/>
  <c r="D218" i="1"/>
  <c r="D220" i="1"/>
  <c r="D221" i="1"/>
  <c r="D223" i="1"/>
  <c r="D224" i="1"/>
  <c r="D243" i="1"/>
  <c r="D251" i="1"/>
  <c r="D230" i="1"/>
  <c r="D254" i="1"/>
  <c r="D228" i="1"/>
  <c r="D226" i="1"/>
  <c r="D227" i="1"/>
  <c r="D229" i="1"/>
  <c r="D232" i="1"/>
  <c r="D234" i="1"/>
  <c r="D233" i="1"/>
  <c r="D235" i="1"/>
  <c r="D237" i="1"/>
  <c r="D238" i="1"/>
  <c r="D310" i="1"/>
  <c r="D245" i="1"/>
  <c r="D239" i="1"/>
  <c r="D246" i="1"/>
  <c r="D247" i="1"/>
  <c r="D248" i="1"/>
  <c r="D249" i="1"/>
  <c r="D250" i="1"/>
  <c r="D241" i="1"/>
  <c r="D260" i="1"/>
  <c r="D257" i="1"/>
  <c r="D261" i="1"/>
  <c r="D259" i="1"/>
  <c r="D262" i="1"/>
  <c r="D258" i="1"/>
  <c r="D267" i="1"/>
  <c r="D270" i="1"/>
  <c r="D280" i="1"/>
  <c r="D301" i="1"/>
  <c r="D283" i="1"/>
  <c r="D271" i="1"/>
  <c r="D264" i="1"/>
  <c r="D266" i="1"/>
  <c r="D272" i="1"/>
  <c r="D303" i="1"/>
  <c r="D277" i="1"/>
  <c r="D307" i="1"/>
  <c r="D306" i="1"/>
  <c r="D291" i="1"/>
  <c r="D292" i="1"/>
  <c r="D285" i="1"/>
  <c r="D297" i="1"/>
  <c r="D289" i="1"/>
  <c r="D298" i="1"/>
  <c r="D299" i="1"/>
  <c r="D296" i="1"/>
  <c r="D275" i="1"/>
  <c r="D286" i="1"/>
  <c r="D284" i="1"/>
  <c r="D290" i="1"/>
  <c r="D287" i="1"/>
  <c r="D274" i="1"/>
  <c r="D278" i="1"/>
  <c r="D295" i="1"/>
  <c r="D282" i="1"/>
  <c r="D293" i="1"/>
  <c r="D265" i="1"/>
  <c r="D305" i="1"/>
  <c r="D309" i="1"/>
  <c r="D312" i="1"/>
  <c r="D322" i="1"/>
  <c r="D326" i="1"/>
  <c r="D350" i="1"/>
  <c r="D317" i="1"/>
  <c r="D357" i="1"/>
  <c r="D363" i="1"/>
  <c r="D369" i="1"/>
  <c r="D372" i="1"/>
  <c r="D327" i="1"/>
  <c r="D376" i="1"/>
  <c r="D377" i="1"/>
  <c r="D328" i="1"/>
  <c r="D338" i="1"/>
  <c r="D370" i="1"/>
  <c r="D366" i="1"/>
  <c r="D378" i="1"/>
  <c r="D388" i="1"/>
  <c r="D342" i="1"/>
  <c r="D360" i="1"/>
  <c r="D336" i="1"/>
  <c r="D337" i="1"/>
  <c r="D380" i="1"/>
  <c r="D381" i="1"/>
  <c r="D315" i="1"/>
  <c r="D321" i="1"/>
  <c r="D359" i="1"/>
  <c r="D356" i="1"/>
  <c r="D392" i="1"/>
  <c r="D368" i="1"/>
  <c r="D334" i="1"/>
  <c r="D352" i="1"/>
  <c r="D340" i="1"/>
  <c r="D367" i="1"/>
  <c r="D329" i="1"/>
  <c r="D324" i="1"/>
  <c r="D345" i="1"/>
  <c r="D318" i="1"/>
  <c r="D375" i="1"/>
  <c r="D341" i="1"/>
  <c r="D384" i="1"/>
  <c r="D330" i="1"/>
  <c r="D379" i="1"/>
  <c r="D348" i="1"/>
  <c r="D358" i="1"/>
  <c r="D320" i="1"/>
  <c r="D331" i="1"/>
  <c r="D344" i="1"/>
  <c r="D335" i="1"/>
  <c r="D387" i="1"/>
  <c r="D353" i="1"/>
  <c r="D362" i="1"/>
  <c r="D354" i="1"/>
  <c r="D355" i="1"/>
  <c r="D374" i="1"/>
  <c r="D332" i="1"/>
  <c r="D333" i="1"/>
  <c r="D373" i="1"/>
  <c r="D349" i="1"/>
  <c r="D316" i="1"/>
  <c r="D390" i="1"/>
  <c r="D385" i="1"/>
  <c r="D386" i="1"/>
  <c r="D346" i="1"/>
  <c r="D383" i="1"/>
  <c r="D319" i="1"/>
  <c r="D325" i="1"/>
  <c r="D361" i="1"/>
  <c r="D382" i="1"/>
  <c r="D389" i="1"/>
  <c r="D323" i="1"/>
  <c r="D371" i="1"/>
  <c r="D351" i="1"/>
  <c r="D343" i="1"/>
  <c r="D314" i="1"/>
  <c r="D364" i="1"/>
  <c r="D347" i="1"/>
  <c r="D394" i="1"/>
  <c r="D395" i="1"/>
  <c r="D413" i="1"/>
  <c r="D414" i="1"/>
  <c r="D415" i="1"/>
  <c r="D416" i="1"/>
  <c r="D401" i="1"/>
  <c r="D410" i="1"/>
  <c r="D402" i="1"/>
  <c r="D403" i="1"/>
  <c r="D405" i="1"/>
  <c r="D400" i="1"/>
  <c r="D406" i="1"/>
  <c r="D408" i="1"/>
  <c r="D398" i="1"/>
  <c r="D409" i="1"/>
  <c r="D407" i="1"/>
  <c r="D399" i="1"/>
  <c r="D426" i="1"/>
  <c r="D424" i="1"/>
  <c r="D425" i="1"/>
  <c r="D17" i="1" l="1"/>
</calcChain>
</file>

<file path=xl/sharedStrings.xml><?xml version="1.0" encoding="utf-8"?>
<sst xmlns="http://schemas.openxmlformats.org/spreadsheetml/2006/main" count="453" uniqueCount="450">
  <si>
    <t>№ з/ч</t>
  </si>
  <si>
    <t>Назва юридичної особи</t>
  </si>
  <si>
    <t>Код за ЄДРПОУ</t>
  </si>
  <si>
    <t>ПДФО (60%)</t>
  </si>
  <si>
    <t>Податок на прибуток</t>
  </si>
  <si>
    <t>Плата за землю</t>
  </si>
  <si>
    <t>Єдиний податок</t>
  </si>
  <si>
    <t>Інші платежі, сплачені до бюджету</t>
  </si>
  <si>
    <t>Разом</t>
  </si>
  <si>
    <t>ТОВ "Агрорембуд"</t>
  </si>
  <si>
    <t>Ф/г "Відродження"</t>
  </si>
  <si>
    <t>ТОВ "Сідж енерджи"</t>
  </si>
  <si>
    <t>ПАТ "Відрадненське"</t>
  </si>
  <si>
    <t>Ф/г "Ріа"</t>
  </si>
  <si>
    <t>Ф/г "Тавричеське"</t>
  </si>
  <si>
    <t>Ф/г "Наталія"</t>
  </si>
  <si>
    <t>ТОВ "Речовий ринок Анголенка"</t>
  </si>
  <si>
    <t>СТ "Фортуна-OV"</t>
  </si>
  <si>
    <t>ТОВ "Тимтранс"</t>
  </si>
  <si>
    <t>ТОВ "ТБ "Відрадненський"</t>
  </si>
  <si>
    <t>Ф/г "Вікторія"</t>
  </si>
  <si>
    <t>Ф/г "Августинівське"</t>
  </si>
  <si>
    <t>ТОВ "Сельвеста"</t>
  </si>
  <si>
    <t>ТОВ "Сонячні стандартні рішення"</t>
  </si>
  <si>
    <t>Ф/г "Агіс"</t>
  </si>
  <si>
    <t>Ф/г "Буревісник"</t>
  </si>
  <si>
    <t>ПП "Автосвіт"</t>
  </si>
  <si>
    <t>Ф/г "Весна-М"</t>
  </si>
  <si>
    <t>ТОВ "РА "Хороша компанія"</t>
  </si>
  <si>
    <t>ПП "Єва 2008"</t>
  </si>
  <si>
    <t>ТОВ "Олія агро"</t>
  </si>
  <si>
    <t>ТОВ "ЗЗВО"</t>
  </si>
  <si>
    <t>ТОВ "Агро трейдінг"</t>
  </si>
  <si>
    <t>ТОВ "Компонент індустрія"</t>
  </si>
  <si>
    <t>ТОВ "НВО "Луч"</t>
  </si>
  <si>
    <t>Ф/г "Віра"</t>
  </si>
  <si>
    <t>СФГ "Шанс"</t>
  </si>
  <si>
    <t>ТОВ "Александр-агро"</t>
  </si>
  <si>
    <t>Ф/г "Квадра"</t>
  </si>
  <si>
    <t>ТОВ ВФ "Сенсо"</t>
  </si>
  <si>
    <t>Ф/г "Ім.Т.Г.Шевченка"</t>
  </si>
  <si>
    <t>Ф/г "Звіробій"</t>
  </si>
  <si>
    <t>Ф/г "Лада плюс"</t>
  </si>
  <si>
    <t>Ф/г "Соболь 1"</t>
  </si>
  <si>
    <t>Ф/г "Доля"</t>
  </si>
  <si>
    <t>Ф/г "Люкс"</t>
  </si>
  <si>
    <t>ТОВ "Агролюкс"</t>
  </si>
  <si>
    <t>Ф/г "Нарцис-01"</t>
  </si>
  <si>
    <t>ПП "Елтіз"</t>
  </si>
  <si>
    <t>СФГ "Радість"</t>
  </si>
  <si>
    <t>ПП "Будтехноком"</t>
  </si>
  <si>
    <t>Ф/г "Руслан-2"</t>
  </si>
  <si>
    <t>СФГ "Віктор"</t>
  </si>
  <si>
    <t>ПП "Світточ"</t>
  </si>
  <si>
    <t>ТОВ "Бі-прайм-3"</t>
  </si>
  <si>
    <t>ПП "Гуард-січ"</t>
  </si>
  <si>
    <t>Ф/г "Кронос-2011"</t>
  </si>
  <si>
    <t>ТОВ "ІК "Візеріон"</t>
  </si>
  <si>
    <t>ТОВ "Торговий насінневий дім"</t>
  </si>
  <si>
    <t>ТОВ "Глобал-нет Запоріжжя"</t>
  </si>
  <si>
    <t>ТОВ "Гармет-А"</t>
  </si>
  <si>
    <t>ТОВ "Промтехінжиніринг"</t>
  </si>
  <si>
    <t>ТОВ "Фаза-нуль"</t>
  </si>
  <si>
    <t>ТОВ "Світлотехніка монтаж"</t>
  </si>
  <si>
    <t>Ф/г "Ернст"</t>
  </si>
  <si>
    <t>СФГ "Барбарис"</t>
  </si>
  <si>
    <t>Ф/г "Парус 2016"</t>
  </si>
  <si>
    <t>ТОВ "Леда"</t>
  </si>
  <si>
    <t>ТОВ "КДС"</t>
  </si>
  <si>
    <t>ТОВ "ТПД "Зварювання"</t>
  </si>
  <si>
    <t>ТОВ "Зв"язок плюс"</t>
  </si>
  <si>
    <t>ТОВ "Агроспецторг"</t>
  </si>
  <si>
    <t>ТОВ "Робінзон клуб"</t>
  </si>
  <si>
    <t>ПП "Академія безпеки"</t>
  </si>
  <si>
    <t>ТОВ "Компанія позитив"</t>
  </si>
  <si>
    <t>ТОВ "Укрнасінняпром"</t>
  </si>
  <si>
    <t>ТОВ "Тімпроммет"</t>
  </si>
  <si>
    <t>ТОВ "Агрокомплекс-2012"</t>
  </si>
  <si>
    <t>ТОВ "Академія безпеки"</t>
  </si>
  <si>
    <t>ТОВ "Спарк-РК"</t>
  </si>
  <si>
    <t>ТОВ "Віконда-Запоріжжя"</t>
  </si>
  <si>
    <t>ТОВ "Авента-січ"</t>
  </si>
  <si>
    <t>ТОВ "Таная"</t>
  </si>
  <si>
    <t>ТОВ "Булда та сини"</t>
  </si>
  <si>
    <t>ТОВ "Трейд комп"</t>
  </si>
  <si>
    <t>ТОВ "Інкомцентр"</t>
  </si>
  <si>
    <t>ПрАТ "Сонячне 2007"</t>
  </si>
  <si>
    <t>Ф/г "Фил"</t>
  </si>
  <si>
    <t>ТОВ "Радіоімпекс"</t>
  </si>
  <si>
    <t>ТОВ "КМБ "Ручаївський"</t>
  </si>
  <si>
    <t>СФГ "Мир-99"</t>
  </si>
  <si>
    <t>ТОВ "ЦН "Загород"</t>
  </si>
  <si>
    <t>Ф/г "Марія"</t>
  </si>
  <si>
    <t>ТОВ "Запорізький агробуд"</t>
  </si>
  <si>
    <t>ПП "Транзит"</t>
  </si>
  <si>
    <t>СФГ "Володимир"</t>
  </si>
  <si>
    <t>ТОВ "Волгатехсервіс"</t>
  </si>
  <si>
    <t>Ф/г "Широкий простір-2008"</t>
  </si>
  <si>
    <t>ТОВ "Промисловий союз 2017"</t>
  </si>
  <si>
    <t>ТОВ "Оріс-нива Широке"</t>
  </si>
  <si>
    <t>Ф/г "Надєжда"</t>
  </si>
  <si>
    <t>тис.грн.</t>
  </si>
  <si>
    <t>ПП "Світ-Планети"</t>
  </si>
  <si>
    <t>ПП "Ків"</t>
  </si>
  <si>
    <t>ПП "ВКФ "Берегиня"</t>
  </si>
  <si>
    <t>ПП "Борисфен 2000"</t>
  </si>
  <si>
    <t>ГК "Стріла"</t>
  </si>
  <si>
    <t>ОГК "Кранобудівник"</t>
  </si>
  <si>
    <t>ОСК "Європа"</t>
  </si>
  <si>
    <t>ОСК "Механізатор-83"</t>
  </si>
  <si>
    <t>ОГК "Припять"</t>
  </si>
  <si>
    <t>ГК "Дніпробудівець"</t>
  </si>
  <si>
    <t>ГК "Зодіак"</t>
  </si>
  <si>
    <t>ОГК "Сигнал"</t>
  </si>
  <si>
    <t>ОСТ "Енергія-2011"</t>
  </si>
  <si>
    <t>ОСК "Гідробудівник"</t>
  </si>
  <si>
    <t>ТОВ "Стандарт плюс"</t>
  </si>
  <si>
    <t>ТОВ "Продрезерв-Україна"</t>
  </si>
  <si>
    <t>ТОВ "Еко лінії України"</t>
  </si>
  <si>
    <t>03749230</t>
  </si>
  <si>
    <t>ТОВ "Фабулатех"</t>
  </si>
  <si>
    <t>05455461</t>
  </si>
  <si>
    <t>ТОВ "Запорізький фундук"</t>
  </si>
  <si>
    <t>42326414</t>
  </si>
  <si>
    <t>ТОВ "Сіб ойл"</t>
  </si>
  <si>
    <t>41981192</t>
  </si>
  <si>
    <t>ТОВ "Інкубатор"</t>
  </si>
  <si>
    <t>04540288</t>
  </si>
  <si>
    <t>ТОВ "АП  "Придніпровське"</t>
  </si>
  <si>
    <t>ТОВ "Проморганік"</t>
  </si>
  <si>
    <t>ТОВ "Ойлтрейд-ЛТД"</t>
  </si>
  <si>
    <t>ТОВ "Опора"</t>
  </si>
  <si>
    <t>ТОВ "Відрадненське"</t>
  </si>
  <si>
    <t>ТОВ "Алві солар"</t>
  </si>
  <si>
    <t>ТОВ "Аграріс 2012"</t>
  </si>
  <si>
    <t>ТОВ "Аграріс"</t>
  </si>
  <si>
    <t>ТОВ "Авіто 2014"</t>
  </si>
  <si>
    <t>ТОВ "НВО "Луч 5"</t>
  </si>
  <si>
    <t>ТОВ "Санагро трейд"</t>
  </si>
  <si>
    <t>ТОВ "Укрбджоли"</t>
  </si>
  <si>
    <t>ТОВ "Козацька садиба"</t>
  </si>
  <si>
    <t>ТОВ "ДГС трейдинг"</t>
  </si>
  <si>
    <t>ТОВ "Вест петрол маркет"</t>
  </si>
  <si>
    <t>ТОВ "Машекс"</t>
  </si>
  <si>
    <t>ТОВ "Геліус-синтез"</t>
  </si>
  <si>
    <t>ТОВ "Укрпромлайн"</t>
  </si>
  <si>
    <t>КП "БВС"</t>
  </si>
  <si>
    <t>СКП ОЖКП та  РС</t>
  </si>
  <si>
    <t>С/т "Висотнік"</t>
  </si>
  <si>
    <t>С/т "Дружба"</t>
  </si>
  <si>
    <t>С/т "Мрія-5"</t>
  </si>
  <si>
    <t>С/т "Будівельник"</t>
  </si>
  <si>
    <t>С/т "Отделочник"</t>
  </si>
  <si>
    <t>С/т "Прокат-1"</t>
  </si>
  <si>
    <t>С/т "Родник-3" ВАТ Електротехнологія</t>
  </si>
  <si>
    <t>С/т "Росинка"</t>
  </si>
  <si>
    <t>С/т "Днипростроевец"</t>
  </si>
  <si>
    <t xml:space="preserve">Інститут олійних культур </t>
  </si>
  <si>
    <t>01296051</t>
  </si>
  <si>
    <t>ДП "ДГ"Новатор" ІОК НААН"</t>
  </si>
  <si>
    <t>32405397</t>
  </si>
  <si>
    <t>Ф/г "Скіф"</t>
  </si>
  <si>
    <t>Філія "Зап.ПНВК"Інтербізнес"</t>
  </si>
  <si>
    <t>ГО "ЗРО УТМР"</t>
  </si>
  <si>
    <t>КП "Фортуна-99" ЗРО УТМР</t>
  </si>
  <si>
    <t>Запорізька РДЛ ветмедицини</t>
  </si>
  <si>
    <t>00699164</t>
  </si>
  <si>
    <t>Зап.райДЮСШ "Колос"</t>
  </si>
  <si>
    <t>КУ "Веселівський ПНІ"</t>
  </si>
  <si>
    <t>ГУНП у Зап.обл.</t>
  </si>
  <si>
    <t>Лукашівський НВК</t>
  </si>
  <si>
    <t>Сільська рада</t>
  </si>
  <si>
    <t>Петропільський опорний ЗЗСО</t>
  </si>
  <si>
    <t>Широківський ЗЗСО</t>
  </si>
  <si>
    <t>КУ "Агенція розвитку"</t>
  </si>
  <si>
    <t>Володимирівський ЗЗСО</t>
  </si>
  <si>
    <t>КУ "Центр культури"</t>
  </si>
  <si>
    <t>КНП "ЦПМСД"</t>
  </si>
  <si>
    <t>Августинівський ЗЗСО</t>
  </si>
  <si>
    <t>КНП МПО</t>
  </si>
  <si>
    <t>Відрадненський ЗЗСО</t>
  </si>
  <si>
    <t>00852186</t>
  </si>
  <si>
    <t>РПП Рибний</t>
  </si>
  <si>
    <t>АТ "Мотор січ"</t>
  </si>
  <si>
    <t>СТ "Каїр"</t>
  </si>
  <si>
    <t>СТ "Світанок"</t>
  </si>
  <si>
    <t>01781169</t>
  </si>
  <si>
    <t>КСП "Широке"</t>
  </si>
  <si>
    <t>23788841</t>
  </si>
  <si>
    <t>ТОВ "НАІ"</t>
  </si>
  <si>
    <t>35651924</t>
  </si>
  <si>
    <t>Ф/г Степанюк А.В.</t>
  </si>
  <si>
    <t>Ф/г "Таллинн"</t>
  </si>
  <si>
    <t>03749247</t>
  </si>
  <si>
    <t>ПАТ "Укрнафта"</t>
  </si>
  <si>
    <t>00135390</t>
  </si>
  <si>
    <t>ТОВ "Барвінок-інвест"</t>
  </si>
  <si>
    <t>ТОВ "Інтергеоком"</t>
  </si>
  <si>
    <t>ТОВ "Капітал-холдинг СА"</t>
  </si>
  <si>
    <t>АТ "Банк кредит Дніпро"</t>
  </si>
  <si>
    <t>ТОВ "Бусел-Січ"</t>
  </si>
  <si>
    <t>ТОВ "БНВ-Респект"</t>
  </si>
  <si>
    <t>ТОВ "ВО "Електротехмонтаж"</t>
  </si>
  <si>
    <t>ТОВ "Ньюпорт холдінг"</t>
  </si>
  <si>
    <t>ТОВ "Дельта вест ойл груп"</t>
  </si>
  <si>
    <t>ТОВ "СП "Континент"</t>
  </si>
  <si>
    <t>ТОВ "Керменчик"</t>
  </si>
  <si>
    <t>ТОВ "Вілфорд"</t>
  </si>
  <si>
    <t>ТОВ "ФКВ"</t>
  </si>
  <si>
    <t>ТОВ "Івентус Буд"</t>
  </si>
  <si>
    <t>35290678</t>
  </si>
  <si>
    <t>Запорізьке РСТ</t>
  </si>
  <si>
    <t>01751754</t>
  </si>
  <si>
    <t xml:space="preserve">Запорізьке РТП </t>
  </si>
  <si>
    <t>СТ "Регіон"</t>
  </si>
  <si>
    <t>ПП "Алві трейд"</t>
  </si>
  <si>
    <t>ПП "Вєдруссі"</t>
  </si>
  <si>
    <t>00903920</t>
  </si>
  <si>
    <t>ПП "Термінал"</t>
  </si>
  <si>
    <t>23856442</t>
  </si>
  <si>
    <t>АТ "Укртрансгаз"</t>
  </si>
  <si>
    <t>ПрАТ "ПЕЕМ "ЦЕК"</t>
  </si>
  <si>
    <t>АТКБ "Приватбанк"</t>
  </si>
  <si>
    <t>ТОВ "Широке солар"</t>
  </si>
  <si>
    <t>ТОВ "Широке солар ленд"</t>
  </si>
  <si>
    <t>ТОВ "Горизонтінвест"</t>
  </si>
  <si>
    <t>ТОВ "Авторемпобутсервіс"</t>
  </si>
  <si>
    <t>ТОВ "Нанда"</t>
  </si>
  <si>
    <t>ТОВ "Агросоюз"</t>
  </si>
  <si>
    <t>ТОВ "Інфоком ЛТД"</t>
  </si>
  <si>
    <t>20501767</t>
  </si>
  <si>
    <t>ОК ГБК "Таврія"</t>
  </si>
  <si>
    <t>06955266</t>
  </si>
  <si>
    <t>ОК "СТ "Рассвет-СБ"</t>
  </si>
  <si>
    <t>ОСК "Рассвет-1"</t>
  </si>
  <si>
    <t>ОСК "Рассвет-2"</t>
  </si>
  <si>
    <t>ОСК "Орбита-кран"</t>
  </si>
  <si>
    <t>ОСК "Троянда-січ"</t>
  </si>
  <si>
    <t>ОСК "Привілля"</t>
  </si>
  <si>
    <t>ОСК "Турбина"</t>
  </si>
  <si>
    <t>ОСК "Юність-87"</t>
  </si>
  <si>
    <t>ОСК "Сонячний №9"</t>
  </si>
  <si>
    <t>ОСК "Будівельник-3"</t>
  </si>
  <si>
    <t>ОСК "Перлина"</t>
  </si>
  <si>
    <t>ОСК "Моноліт"</t>
  </si>
  <si>
    <t>ОСК "Прокатчик-3"</t>
  </si>
  <si>
    <t>ОСК "Прибрежний"</t>
  </si>
  <si>
    <t>ОСК "Алгоритм"</t>
  </si>
  <si>
    <t>ОСК "Днепроспецсталь ДСС-6"</t>
  </si>
  <si>
    <t>ОСК "Славутич-2"</t>
  </si>
  <si>
    <t>ОСК "Металург"</t>
  </si>
  <si>
    <t>ОСК "Рута"</t>
  </si>
  <si>
    <t>Концерн МТМ</t>
  </si>
  <si>
    <t>КП "Водоканал"</t>
  </si>
  <si>
    <t>03327121</t>
  </si>
  <si>
    <t>КМП ЗАБЗ</t>
  </si>
  <si>
    <t>03576114</t>
  </si>
  <si>
    <t>Вільнянське МУВГ</t>
  </si>
  <si>
    <t>36415134</t>
  </si>
  <si>
    <t>03191259</t>
  </si>
  <si>
    <t>ДП "НЕК "Укренерго"</t>
  </si>
  <si>
    <t>00100227</t>
  </si>
  <si>
    <t>С/т "Світанок"</t>
  </si>
  <si>
    <t>С/т "Дніпро 3"</t>
  </si>
  <si>
    <t>С/т "Інформатика"</t>
  </si>
  <si>
    <t>С/т "Ромашка-2"</t>
  </si>
  <si>
    <t>С/т "Райдуга-88"</t>
  </si>
  <si>
    <t>С/т "Славутич-6"</t>
  </si>
  <si>
    <t>С/т "Фазан"</t>
  </si>
  <si>
    <t>С/т "Кристал"</t>
  </si>
  <si>
    <t>С/т "Політ"</t>
  </si>
  <si>
    <t>С/т "Імпульс"</t>
  </si>
  <si>
    <t>С/т "Імпульс-1"</t>
  </si>
  <si>
    <t>С/т "Сонячне-87"</t>
  </si>
  <si>
    <t>С/т "Сосновий гай"</t>
  </si>
  <si>
    <t>С/т "Арматурщик"</t>
  </si>
  <si>
    <t>С/т "Ветеран-4"</t>
  </si>
  <si>
    <t>С/т "Пищевик"</t>
  </si>
  <si>
    <t>С/т "Орбита"</t>
  </si>
  <si>
    <t>С/т "Черемушки"</t>
  </si>
  <si>
    <t>С/т "Родник"</t>
  </si>
  <si>
    <t>С/т "Екран"</t>
  </si>
  <si>
    <t>С/т "Наука"</t>
  </si>
  <si>
    <t>С/т "Колос"</t>
  </si>
  <si>
    <t>С/т "Рассвет-2000"</t>
  </si>
  <si>
    <t>С/т "Друзі природи"</t>
  </si>
  <si>
    <t>С/т "Вогник"</t>
  </si>
  <si>
    <t>С/т "Лотос"</t>
  </si>
  <si>
    <t>С/т "Вертикаль"</t>
  </si>
  <si>
    <t>С/т "Сварщик"</t>
  </si>
  <si>
    <t>С/т "Криниця-2"</t>
  </si>
  <si>
    <t>С/т "Сувенір"</t>
  </si>
  <si>
    <t>С/т "ДСС-5"</t>
  </si>
  <si>
    <t>С/т "Солнечная долина"</t>
  </si>
  <si>
    <t>С/т "Механізатор-89"</t>
  </si>
  <si>
    <t>С/т "Отдых"</t>
  </si>
  <si>
    <t>С/т "Веселка-2"</t>
  </si>
  <si>
    <t>С/т "Здоровье"</t>
  </si>
  <si>
    <t>С/т "Лада"</t>
  </si>
  <si>
    <t>С/т "Енергія"</t>
  </si>
  <si>
    <t>С/т "Труд"</t>
  </si>
  <si>
    <t>С/т "Наш сад"</t>
  </si>
  <si>
    <t>С/т "Придніпровське"</t>
  </si>
  <si>
    <t>С/т "Озон-2"</t>
  </si>
  <si>
    <t>С/т "Сантехник-1"</t>
  </si>
  <si>
    <t>С/т "ЗМІ"</t>
  </si>
  <si>
    <t>С/т "ЗМІ-4"</t>
  </si>
  <si>
    <t>С/т "Росток"</t>
  </si>
  <si>
    <t>С/т "Мис"</t>
  </si>
  <si>
    <t>С/т "Берег"</t>
  </si>
  <si>
    <t>С/т "Фантазия"</t>
  </si>
  <si>
    <t>С/т "Таврия"</t>
  </si>
  <si>
    <t>С/т "Таврія-2"</t>
  </si>
  <si>
    <t>С/т "Магнолия"</t>
  </si>
  <si>
    <t>С/т "Стимул"</t>
  </si>
  <si>
    <t>С/т "Веселка"</t>
  </si>
  <si>
    <t>С/т "Голубое пламя"</t>
  </si>
  <si>
    <t>С/т "Привітне"</t>
  </si>
  <si>
    <t>С/т "Спутник-віт"</t>
  </si>
  <si>
    <t>С/т "Факел"</t>
  </si>
  <si>
    <t>С/т "Вікторія-2"</t>
  </si>
  <si>
    <t>С/т "Роса"</t>
  </si>
  <si>
    <t>С/т "Наладчик"</t>
  </si>
  <si>
    <t>С/т "Лаванда"</t>
  </si>
  <si>
    <t>С/т "Автомобіліст-6"</t>
  </si>
  <si>
    <t>С/т "Радуга"</t>
  </si>
  <si>
    <t>ГК "Енергетик-2"</t>
  </si>
  <si>
    <t>Кооп. "Чугун-79"</t>
  </si>
  <si>
    <t>ПрАТ "Агропромислова компанія"</t>
  </si>
  <si>
    <t>ЗАТ "В/Х АРЗ"</t>
  </si>
  <si>
    <t>АТ "Запоріжгаз"</t>
  </si>
  <si>
    <t>03345716</t>
  </si>
  <si>
    <t>ПАТ "Запоріжжяобленерго"</t>
  </si>
  <si>
    <t>00130926</t>
  </si>
  <si>
    <t>С/т "Меблевик"</t>
  </si>
  <si>
    <t>ТОВ "Індустрія ЛТД"</t>
  </si>
  <si>
    <t>ТОВ "Лайфселл"</t>
  </si>
  <si>
    <t>ТОВ "Агропром"</t>
  </si>
  <si>
    <t>ТОВ "НВК "Інтерекс"</t>
  </si>
  <si>
    <t>ТОВ "Дєвора"</t>
  </si>
  <si>
    <t>ТОВ "Інтерспорт клуб"</t>
  </si>
  <si>
    <t>ТОВ "Інтертелеком"</t>
  </si>
  <si>
    <t>ТОВ "Транс груп"</t>
  </si>
  <si>
    <t>ТОВ "Сила єднання"</t>
  </si>
  <si>
    <t>40177112</t>
  </si>
  <si>
    <t>Ф/г "Вал тех"</t>
  </si>
  <si>
    <t>Ф/г ВК "Агроленд"</t>
  </si>
  <si>
    <t>ПрАТ "Київстар"</t>
  </si>
  <si>
    <t xml:space="preserve">ПрАТ "ВФ "Україна" </t>
  </si>
  <si>
    <t>ПАТ "Укртелеком"</t>
  </si>
  <si>
    <t>21560766</t>
  </si>
  <si>
    <t>ПП "Трейд-Юніон"</t>
  </si>
  <si>
    <t>ВАТ "Південтрансенерго"</t>
  </si>
  <si>
    <t>00110993</t>
  </si>
  <si>
    <t>ОК "Дніпро-Привітне"</t>
  </si>
  <si>
    <t>34517440</t>
  </si>
  <si>
    <t>ГО "Дніпровські пороги"</t>
  </si>
  <si>
    <t>ТОВ "Преображенське"</t>
  </si>
  <si>
    <t xml:space="preserve"> "Райффайзен банк Аваль"</t>
  </si>
  <si>
    <t>С/т "Озон-3А"</t>
  </si>
  <si>
    <t>ТОВ "Енергетичні ресурси будівельні споруд"</t>
  </si>
  <si>
    <t>ТОВ "ТД "ЗНПЗ"</t>
  </si>
  <si>
    <t>ПП "АФ "Славутич"</t>
  </si>
  <si>
    <t>ДП "Придніпровська залізниця"</t>
  </si>
  <si>
    <t>01073828</t>
  </si>
  <si>
    <t>ОСГК "Сонячне-Нове"</t>
  </si>
  <si>
    <t>КУ "Центр соц.послуг"</t>
  </si>
  <si>
    <t>ТОВ "СП "Південний аграрний союз"</t>
  </si>
  <si>
    <t>АТ "Метабанк"</t>
  </si>
  <si>
    <t>ПП "Никс-П"</t>
  </si>
  <si>
    <t>ПП "Добриньком"</t>
  </si>
  <si>
    <t>ТОВ "Укрдрайв-логістік"</t>
  </si>
  <si>
    <t>ТОВ НВО "Укрпромекологія"</t>
  </si>
  <si>
    <t>ТОВ "СОЛЕН РЕЙ"</t>
  </si>
  <si>
    <t>ТОВ "БК "Моноліт-сервіс"</t>
  </si>
  <si>
    <t>ТОВ "КСЦ-Конкорд"</t>
  </si>
  <si>
    <t>ТОВ "ІЕО"</t>
  </si>
  <si>
    <t>Південно-східне МРУ МЮ</t>
  </si>
  <si>
    <t>БФ "Розвиток ШЗССО"</t>
  </si>
  <si>
    <t>42894510</t>
  </si>
  <si>
    <t>ДП "Запорізьке ЛМГ"</t>
  </si>
  <si>
    <t>ТОВ "Інсолар Запоріжжя"</t>
  </si>
  <si>
    <t>43359440</t>
  </si>
  <si>
    <t>Ф/г "Діна"</t>
  </si>
  <si>
    <t>С/т "Хортиця"</t>
  </si>
  <si>
    <t>21133352</t>
  </si>
  <si>
    <t>АТ "Універсал банк"</t>
  </si>
  <si>
    <t>34157093</t>
  </si>
  <si>
    <t>Відрад.філія ТОВ "СП"Весна 21"</t>
  </si>
  <si>
    <t>ТОВ "Євро смарт пауер"</t>
  </si>
  <si>
    <t>36296230</t>
  </si>
  <si>
    <t>ТОВ "Івєа-авто"</t>
  </si>
  <si>
    <t>ОСК "Електровозник-3"</t>
  </si>
  <si>
    <t>С/т "Кіровське"</t>
  </si>
  <si>
    <t>ТОВ "Вибір"</t>
  </si>
  <si>
    <t>20485910</t>
  </si>
  <si>
    <t>ПП "Сандао"</t>
  </si>
  <si>
    <t>20493200</t>
  </si>
  <si>
    <t>Ф/г "Ольві"</t>
  </si>
  <si>
    <t>Ф/г "Анжеліка"</t>
  </si>
  <si>
    <t>Ф/г "Олена-2017"</t>
  </si>
  <si>
    <t>Ф/г "Вікторія-2"</t>
  </si>
  <si>
    <t>Ф/г "Трітікум-17"</t>
  </si>
  <si>
    <t>ТОВ "НК"Козацький край"</t>
  </si>
  <si>
    <t>37407496</t>
  </si>
  <si>
    <t>СФГ "Ганна"</t>
  </si>
  <si>
    <t>СФГ "Космос"</t>
  </si>
  <si>
    <t>ОСК "Лаванда-ЗАЛК"</t>
  </si>
  <si>
    <t>ТОВ "Спецторг-агро"</t>
  </si>
  <si>
    <t>ТОВ "А-енерго"</t>
  </si>
  <si>
    <t>ВП ЗМЗ ім.Омельченка ВІ АТ "Мотор Січ"</t>
  </si>
  <si>
    <t>ТОВ "Смартленд проект"</t>
  </si>
  <si>
    <t>43558189</t>
  </si>
  <si>
    <t>ТОВ "НДЛЕН ОЙЛЦЕНТР"</t>
  </si>
  <si>
    <t>ОСК "Ветеран-3"</t>
  </si>
  <si>
    <t>ТОВ "Агрозлато"</t>
  </si>
  <si>
    <t>42646829</t>
  </si>
  <si>
    <t>ТОВ "ЗОГ-Рітейл"</t>
  </si>
  <si>
    <t>ТОВ "Нафта Прайм Груп"</t>
  </si>
  <si>
    <t xml:space="preserve">ТОВ "Інтек" </t>
  </si>
  <si>
    <t>ТОВ "Промсервіспереробка"</t>
  </si>
  <si>
    <t>30086464</t>
  </si>
  <si>
    <t>ТОВ "Ліфткомфортсервіс"</t>
  </si>
  <si>
    <t>31836801</t>
  </si>
  <si>
    <t>ТОВ "Рест хаус"</t>
  </si>
  <si>
    <t>43113344</t>
  </si>
  <si>
    <t>ОК "Азов-2012"</t>
  </si>
  <si>
    <t>Ф/г "Зоря"</t>
  </si>
  <si>
    <t>Ф/г "Восток"</t>
  </si>
  <si>
    <t>Ф/г "Хуторок"</t>
  </si>
  <si>
    <t>Ф/г "Вершок"</t>
  </si>
  <si>
    <t>Ф/г "Мрія"</t>
  </si>
  <si>
    <t>Широківська ТВК</t>
  </si>
  <si>
    <t>ТОВ "Птахокомплекс "Дніпровський"</t>
  </si>
  <si>
    <t>36020648</t>
  </si>
  <si>
    <t>СФГ "Нова"</t>
  </si>
  <si>
    <t>Ф/г "Ріс"</t>
  </si>
  <si>
    <t>ОФГ "Дніпро"</t>
  </si>
  <si>
    <t>Надходження від РСЦ МВС в Запорізькій області</t>
  </si>
  <si>
    <t>ТОВ МЦ "Сімейний лікар"</t>
  </si>
  <si>
    <t>СФГ "Діденко і його сини"</t>
  </si>
  <si>
    <t>Широківська сільська рада</t>
  </si>
  <si>
    <t>ТОВ "Южспецтрейдинг"</t>
  </si>
  <si>
    <t>ТОВ "АБК мега"</t>
  </si>
  <si>
    <t>БФ "Володимирівське сяйво" (Володимирівський КДНЗ</t>
  </si>
  <si>
    <t>ТОВ "Запоріжнафтосинтез"</t>
  </si>
  <si>
    <t>37221248</t>
  </si>
  <si>
    <t>ОСК "Сільський будівельник"</t>
  </si>
  <si>
    <t>455,4 тис.грн.</t>
  </si>
  <si>
    <t>Дані станом на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</si>
</sst>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1" xfId="0" applyFont="1" applyBorder="1" applyAlignment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Border="1"/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3"/>
  <sheetViews>
    <sheetView tabSelected="1" zoomScaleNormal="100" workbookViewId="0">
      <pane xSplit="3" ySplit="5" topLeftCell="D402" activePane="bottomRight" state="frozen"/>
      <selection pane="topRight" activeCell="D1" sqref="D1"/>
      <selection pane="bottomLeft" activeCell="A6" sqref="A6"/>
      <selection pane="bottomRight" activeCell="D410" sqref="D410"/>
    </sheetView>
  </sheetViews>
  <sheetFormatPr defaultRowHeight="15" x14ac:dyDescent="0.25"/>
  <cols>
    <col min="1" max="1" width="6.42578125" customWidth="1"/>
    <col min="2" max="2" width="41.7109375" customWidth="1"/>
    <col min="3" max="3" width="14.42578125" customWidth="1"/>
    <col min="4" max="4" width="13.5703125" customWidth="1"/>
    <col min="5" max="5" width="14.5703125" customWidth="1"/>
    <col min="6" max="6" width="13.28515625" customWidth="1"/>
    <col min="7" max="7" width="12.140625" customWidth="1"/>
    <col min="8" max="8" width="11.7109375" customWidth="1"/>
    <col min="9" max="9" width="12.28515625" customWidth="1"/>
  </cols>
  <sheetData>
    <row r="1" spans="1:9" x14ac:dyDescent="0.25">
      <c r="A1" s="30" t="s">
        <v>441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0" t="s">
        <v>449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I3" t="s">
        <v>101</v>
      </c>
    </row>
    <row r="4" spans="1:9" ht="60" customHeight="1" x14ac:dyDescent="0.25">
      <c r="A4" s="1" t="s">
        <v>0</v>
      </c>
      <c r="B4" s="1" t="s">
        <v>1</v>
      </c>
      <c r="C4" s="1" t="s">
        <v>2</v>
      </c>
      <c r="D4" s="1" t="s">
        <v>8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</row>
    <row r="5" spans="1:9" x14ac:dyDescent="0.25">
      <c r="A5" s="4"/>
      <c r="B5" s="3"/>
      <c r="C5" s="4"/>
      <c r="D5" s="25"/>
      <c r="E5" s="26"/>
      <c r="F5" s="26"/>
      <c r="G5" s="26"/>
      <c r="H5" s="26"/>
      <c r="I5" s="27"/>
    </row>
    <row r="6" spans="1:9" x14ac:dyDescent="0.25">
      <c r="A6" s="4">
        <v>1</v>
      </c>
      <c r="B6" s="3" t="s">
        <v>409</v>
      </c>
      <c r="C6" s="4">
        <v>40277858</v>
      </c>
      <c r="D6" s="16">
        <f>E6+F6+G6+H6+I6</f>
        <v>157.4</v>
      </c>
      <c r="E6" s="15">
        <f>43.7+1.2</f>
        <v>44.900000000000006</v>
      </c>
      <c r="F6" s="13"/>
      <c r="G6" s="13"/>
      <c r="H6" s="15">
        <v>112.5</v>
      </c>
      <c r="I6" s="13"/>
    </row>
    <row r="7" spans="1:9" x14ac:dyDescent="0.25">
      <c r="A7" s="4">
        <v>2</v>
      </c>
      <c r="B7" s="8" t="s">
        <v>443</v>
      </c>
      <c r="C7" s="10">
        <v>43876444</v>
      </c>
      <c r="D7" s="16">
        <f>E7+F7+G7+H7+I7</f>
        <v>0.3</v>
      </c>
      <c r="E7" s="15">
        <v>0.3</v>
      </c>
      <c r="F7" s="13"/>
      <c r="G7" s="13"/>
      <c r="H7" s="15"/>
      <c r="I7" s="13"/>
    </row>
    <row r="8" spans="1:9" x14ac:dyDescent="0.25">
      <c r="A8" s="4">
        <v>3</v>
      </c>
      <c r="B8" s="5" t="s">
        <v>81</v>
      </c>
      <c r="C8" s="10">
        <v>40021251</v>
      </c>
      <c r="D8" s="1">
        <f t="shared" ref="D8:D16" si="0">E8+F8+G8+H8+I8</f>
        <v>141.5</v>
      </c>
      <c r="E8" s="4">
        <v>141.5</v>
      </c>
      <c r="F8" s="4"/>
      <c r="G8" s="4"/>
      <c r="H8" s="4"/>
      <c r="I8" s="4"/>
    </row>
    <row r="9" spans="1:9" x14ac:dyDescent="0.25">
      <c r="A9" s="4">
        <v>4</v>
      </c>
      <c r="B9" s="3" t="s">
        <v>136</v>
      </c>
      <c r="C9" s="10">
        <v>39172446</v>
      </c>
      <c r="D9" s="16">
        <f t="shared" si="0"/>
        <v>17.100000000000001</v>
      </c>
      <c r="E9" s="15">
        <v>6.1</v>
      </c>
      <c r="F9" s="7"/>
      <c r="G9" s="7"/>
      <c r="H9" s="15">
        <v>11</v>
      </c>
      <c r="I9" s="13"/>
    </row>
    <row r="10" spans="1:9" x14ac:dyDescent="0.25">
      <c r="A10" s="4">
        <v>5</v>
      </c>
      <c r="B10" s="3" t="s">
        <v>226</v>
      </c>
      <c r="C10" s="10">
        <v>30920970</v>
      </c>
      <c r="D10" s="16">
        <f t="shared" si="0"/>
        <v>8.1999999999999993</v>
      </c>
      <c r="E10" s="4"/>
      <c r="F10" s="4"/>
      <c r="G10" s="14">
        <f>1.4+6.8</f>
        <v>8.1999999999999993</v>
      </c>
      <c r="H10" s="4"/>
      <c r="I10" s="4"/>
    </row>
    <row r="11" spans="1:9" x14ac:dyDescent="0.25">
      <c r="A11" s="4">
        <v>6</v>
      </c>
      <c r="B11" s="3" t="s">
        <v>135</v>
      </c>
      <c r="C11" s="10">
        <v>36276083</v>
      </c>
      <c r="D11" s="16">
        <f t="shared" si="0"/>
        <v>6.1</v>
      </c>
      <c r="E11" s="15">
        <v>6.1</v>
      </c>
      <c r="F11" s="7"/>
      <c r="G11" s="7"/>
      <c r="H11" s="7"/>
      <c r="I11" s="13"/>
    </row>
    <row r="12" spans="1:9" x14ac:dyDescent="0.25">
      <c r="A12" s="4">
        <v>7</v>
      </c>
      <c r="B12" s="3" t="s">
        <v>134</v>
      </c>
      <c r="C12" s="10">
        <v>39262665</v>
      </c>
      <c r="D12" s="16">
        <f t="shared" si="0"/>
        <v>6.1</v>
      </c>
      <c r="E12" s="15">
        <v>6.1</v>
      </c>
      <c r="F12" s="7"/>
      <c r="G12" s="7"/>
      <c r="H12" s="15"/>
      <c r="I12" s="13"/>
    </row>
    <row r="13" spans="1:9" x14ac:dyDescent="0.25">
      <c r="A13" s="4">
        <v>8</v>
      </c>
      <c r="B13" s="3" t="s">
        <v>415</v>
      </c>
      <c r="C13" s="20" t="s">
        <v>416</v>
      </c>
      <c r="D13" s="1">
        <f t="shared" si="0"/>
        <v>0.5</v>
      </c>
      <c r="E13" s="13"/>
      <c r="F13" s="7"/>
      <c r="G13" s="7"/>
      <c r="H13" s="15">
        <v>0.5</v>
      </c>
      <c r="I13" s="13"/>
    </row>
    <row r="14" spans="1:9" x14ac:dyDescent="0.25">
      <c r="A14" s="4">
        <v>9</v>
      </c>
      <c r="B14" s="5" t="s">
        <v>77</v>
      </c>
      <c r="C14" s="10">
        <v>38304337</v>
      </c>
      <c r="D14" s="1">
        <f t="shared" si="0"/>
        <v>376.79999999999995</v>
      </c>
      <c r="E14" s="4">
        <v>191.7</v>
      </c>
      <c r="F14" s="4"/>
      <c r="G14" s="4">
        <v>3.1</v>
      </c>
      <c r="H14" s="14">
        <v>182</v>
      </c>
      <c r="I14" s="4"/>
    </row>
    <row r="15" spans="1:9" x14ac:dyDescent="0.25">
      <c r="A15" s="4">
        <v>10</v>
      </c>
      <c r="B15" s="5" t="s">
        <v>46</v>
      </c>
      <c r="C15" s="10">
        <v>31163256</v>
      </c>
      <c r="D15" s="16">
        <f t="shared" si="0"/>
        <v>85.4</v>
      </c>
      <c r="E15" s="14">
        <f>6.5+32.7</f>
        <v>39.200000000000003</v>
      </c>
      <c r="F15" s="4"/>
      <c r="G15" s="4"/>
      <c r="H15" s="4">
        <v>46.2</v>
      </c>
      <c r="I15" s="4"/>
    </row>
    <row r="16" spans="1:9" x14ac:dyDescent="0.25">
      <c r="A16" s="4">
        <v>11</v>
      </c>
      <c r="B16" s="3" t="s">
        <v>337</v>
      </c>
      <c r="C16" s="10">
        <v>23855313</v>
      </c>
      <c r="D16" s="16">
        <f t="shared" si="0"/>
        <v>28.4</v>
      </c>
      <c r="E16" s="4"/>
      <c r="F16" s="4"/>
      <c r="G16" s="14">
        <v>28.4</v>
      </c>
      <c r="H16" s="4"/>
      <c r="I16" s="4"/>
    </row>
    <row r="17" spans="1:9" x14ac:dyDescent="0.25">
      <c r="A17" s="4">
        <v>12</v>
      </c>
      <c r="B17" s="3" t="s">
        <v>9</v>
      </c>
      <c r="C17" s="10">
        <v>22150823</v>
      </c>
      <c r="D17" s="16">
        <f t="shared" ref="D17:D125" si="1">E17+F17+G17+H17+I17</f>
        <v>33.5</v>
      </c>
      <c r="E17" s="14">
        <v>19.2</v>
      </c>
      <c r="F17" s="4"/>
      <c r="G17" s="4"/>
      <c r="H17" s="4">
        <v>14.3</v>
      </c>
      <c r="I17" s="4"/>
    </row>
    <row r="18" spans="1:9" x14ac:dyDescent="0.25">
      <c r="A18" s="4">
        <v>13</v>
      </c>
      <c r="B18" s="3" t="s">
        <v>228</v>
      </c>
      <c r="C18" s="10">
        <v>30473295</v>
      </c>
      <c r="D18" s="1">
        <f t="shared" ref="D18:D32" si="2">E18+F18+G18+H18+I18</f>
        <v>14.9</v>
      </c>
      <c r="E18" s="4"/>
      <c r="F18" s="4"/>
      <c r="G18" s="4">
        <v>14.9</v>
      </c>
      <c r="H18" s="4"/>
      <c r="I18" s="4"/>
    </row>
    <row r="19" spans="1:9" x14ac:dyDescent="0.25">
      <c r="A19" s="4">
        <v>14</v>
      </c>
      <c r="B19" s="5" t="s">
        <v>71</v>
      </c>
      <c r="C19" s="10">
        <v>31970632</v>
      </c>
      <c r="D19" s="16">
        <f t="shared" si="2"/>
        <v>3</v>
      </c>
      <c r="E19" s="4">
        <v>0.9</v>
      </c>
      <c r="F19" s="4"/>
      <c r="G19" s="4"/>
      <c r="H19" s="4"/>
      <c r="I19" s="4">
        <v>2.1</v>
      </c>
    </row>
    <row r="20" spans="1:9" x14ac:dyDescent="0.25">
      <c r="A20" s="4">
        <v>15</v>
      </c>
      <c r="B20" s="5" t="s">
        <v>32</v>
      </c>
      <c r="C20" s="10">
        <v>39281405</v>
      </c>
      <c r="D20" s="1">
        <f t="shared" si="2"/>
        <v>3.9</v>
      </c>
      <c r="E20" s="4">
        <v>3.9</v>
      </c>
      <c r="F20" s="4"/>
      <c r="G20" s="4"/>
      <c r="H20" s="4"/>
      <c r="I20" s="4"/>
    </row>
    <row r="21" spans="1:9" x14ac:dyDescent="0.25">
      <c r="A21" s="4">
        <v>16</v>
      </c>
      <c r="B21" s="5" t="s">
        <v>78</v>
      </c>
      <c r="C21" s="10">
        <v>38415327</v>
      </c>
      <c r="D21" s="1">
        <f t="shared" si="2"/>
        <v>19.399999999999999</v>
      </c>
      <c r="E21" s="14">
        <v>19.399999999999999</v>
      </c>
      <c r="F21" s="4"/>
      <c r="G21" s="4"/>
      <c r="H21" s="4"/>
      <c r="I21" s="4"/>
    </row>
    <row r="22" spans="1:9" x14ac:dyDescent="0.25">
      <c r="A22" s="4">
        <v>17</v>
      </c>
      <c r="B22" s="3" t="s">
        <v>133</v>
      </c>
      <c r="C22" s="10">
        <v>42307035</v>
      </c>
      <c r="D22" s="16">
        <f t="shared" si="2"/>
        <v>1.5</v>
      </c>
      <c r="E22" s="15">
        <v>1.5</v>
      </c>
      <c r="F22" s="7"/>
      <c r="G22" s="7"/>
      <c r="H22" s="7"/>
      <c r="I22" s="13"/>
    </row>
    <row r="23" spans="1:9" x14ac:dyDescent="0.25">
      <c r="A23" s="4">
        <v>18</v>
      </c>
      <c r="B23" s="5" t="s">
        <v>37</v>
      </c>
      <c r="C23" s="12" t="s">
        <v>119</v>
      </c>
      <c r="D23" s="16">
        <f t="shared" si="2"/>
        <v>1085</v>
      </c>
      <c r="E23" s="14">
        <f>304.9+404.8</f>
        <v>709.7</v>
      </c>
      <c r="F23" s="4"/>
      <c r="G23" s="14">
        <v>50.9</v>
      </c>
      <c r="H23" s="4">
        <v>305.60000000000002</v>
      </c>
      <c r="I23" s="4">
        <v>18.8</v>
      </c>
    </row>
    <row r="24" spans="1:9" x14ac:dyDescent="0.25">
      <c r="A24" s="4">
        <v>19</v>
      </c>
      <c r="B24" s="3" t="s">
        <v>196</v>
      </c>
      <c r="C24" s="10">
        <v>40385546</v>
      </c>
      <c r="D24" s="1">
        <f t="shared" si="2"/>
        <v>3.4</v>
      </c>
      <c r="E24" s="4"/>
      <c r="F24" s="4"/>
      <c r="G24" s="4"/>
      <c r="H24" s="4"/>
      <c r="I24" s="4">
        <v>3.4</v>
      </c>
    </row>
    <row r="25" spans="1:9" x14ac:dyDescent="0.25">
      <c r="A25" s="4">
        <v>20</v>
      </c>
      <c r="B25" s="5" t="s">
        <v>54</v>
      </c>
      <c r="C25" s="10">
        <v>35879372</v>
      </c>
      <c r="D25" s="16">
        <f t="shared" si="2"/>
        <v>279</v>
      </c>
      <c r="E25" s="4">
        <f>65.4+64</f>
        <v>129.4</v>
      </c>
      <c r="F25" s="4"/>
      <c r="G25" s="4">
        <v>27.2</v>
      </c>
      <c r="H25" s="14">
        <v>122.4</v>
      </c>
      <c r="I25" s="4"/>
    </row>
    <row r="26" spans="1:9" x14ac:dyDescent="0.25">
      <c r="A26" s="4">
        <v>21</v>
      </c>
      <c r="B26" s="3" t="s">
        <v>201</v>
      </c>
      <c r="C26" s="10">
        <v>38732424</v>
      </c>
      <c r="D26" s="1">
        <f t="shared" si="2"/>
        <v>45.4</v>
      </c>
      <c r="E26" s="4"/>
      <c r="F26" s="4"/>
      <c r="G26" s="4"/>
      <c r="H26" s="4"/>
      <c r="I26" s="4">
        <v>45.4</v>
      </c>
    </row>
    <row r="27" spans="1:9" x14ac:dyDescent="0.25">
      <c r="A27" s="4">
        <v>22</v>
      </c>
      <c r="B27" s="5" t="s">
        <v>83</v>
      </c>
      <c r="C27" s="10">
        <v>40527755</v>
      </c>
      <c r="D27" s="16">
        <f t="shared" si="2"/>
        <v>4.0999999999999996</v>
      </c>
      <c r="E27" s="14">
        <v>4.0999999999999996</v>
      </c>
      <c r="F27" s="4"/>
      <c r="G27" s="4"/>
      <c r="H27" s="4"/>
      <c r="I27" s="4"/>
    </row>
    <row r="28" spans="1:9" x14ac:dyDescent="0.25">
      <c r="A28" s="4">
        <v>23</v>
      </c>
      <c r="B28" s="3" t="s">
        <v>200</v>
      </c>
      <c r="C28" s="10">
        <v>31953059</v>
      </c>
      <c r="D28" s="16">
        <f t="shared" si="2"/>
        <v>24.9</v>
      </c>
      <c r="E28" s="4"/>
      <c r="F28" s="4"/>
      <c r="G28" s="4">
        <v>5.9</v>
      </c>
      <c r="H28" s="4"/>
      <c r="I28" s="14">
        <v>19</v>
      </c>
    </row>
    <row r="29" spans="1:9" x14ac:dyDescent="0.25">
      <c r="A29" s="4">
        <v>24</v>
      </c>
      <c r="B29" s="3" t="s">
        <v>142</v>
      </c>
      <c r="C29" s="10">
        <v>42663493</v>
      </c>
      <c r="D29" s="1">
        <f t="shared" si="2"/>
        <v>547.1</v>
      </c>
      <c r="E29" s="4">
        <v>243.5</v>
      </c>
      <c r="F29" s="4"/>
      <c r="G29" s="4"/>
      <c r="H29" s="4"/>
      <c r="I29" s="14">
        <v>303.60000000000002</v>
      </c>
    </row>
    <row r="30" spans="1:9" x14ac:dyDescent="0.25">
      <c r="A30" s="4">
        <v>25</v>
      </c>
      <c r="B30" s="3" t="s">
        <v>394</v>
      </c>
      <c r="C30" s="20" t="s">
        <v>395</v>
      </c>
      <c r="D30" s="1">
        <f t="shared" si="2"/>
        <v>3.2</v>
      </c>
      <c r="E30" s="4"/>
      <c r="F30" s="4"/>
      <c r="G30" s="4">
        <v>3.2</v>
      </c>
      <c r="H30" s="4"/>
      <c r="I30" s="14"/>
    </row>
    <row r="31" spans="1:9" x14ac:dyDescent="0.25">
      <c r="A31" s="4">
        <v>26</v>
      </c>
      <c r="B31" s="3" t="s">
        <v>132</v>
      </c>
      <c r="C31" s="12" t="s">
        <v>190</v>
      </c>
      <c r="D31" s="16">
        <f t="shared" si="2"/>
        <v>214.7</v>
      </c>
      <c r="E31" s="14">
        <f>43.8+54.6</f>
        <v>98.4</v>
      </c>
      <c r="F31" s="4"/>
      <c r="G31" s="4">
        <f>3.6+27</f>
        <v>30.6</v>
      </c>
      <c r="H31" s="4">
        <v>64.7</v>
      </c>
      <c r="I31" s="14">
        <v>21</v>
      </c>
    </row>
    <row r="32" spans="1:9" x14ac:dyDescent="0.25">
      <c r="A32" s="4">
        <v>27</v>
      </c>
      <c r="B32" s="3" t="s">
        <v>19</v>
      </c>
      <c r="C32" s="10">
        <v>40210603</v>
      </c>
      <c r="D32" s="16">
        <f t="shared" si="2"/>
        <v>58.5</v>
      </c>
      <c r="E32" s="14">
        <v>58.5</v>
      </c>
      <c r="F32" s="4"/>
      <c r="G32" s="4"/>
      <c r="H32" s="4"/>
      <c r="I32" s="4"/>
    </row>
    <row r="33" spans="1:9" x14ac:dyDescent="0.25">
      <c r="A33" s="4">
        <v>28</v>
      </c>
      <c r="B33" s="5" t="s">
        <v>57</v>
      </c>
      <c r="C33" s="10">
        <v>38918838</v>
      </c>
      <c r="D33" s="1">
        <f t="shared" ref="D33:D66" si="3">E33+F33+G33+H33+I33</f>
        <v>9.9</v>
      </c>
      <c r="E33" s="4">
        <v>9.9</v>
      </c>
      <c r="F33" s="4"/>
      <c r="G33" s="4"/>
      <c r="H33" s="4"/>
      <c r="I33" s="4"/>
    </row>
    <row r="34" spans="1:9" x14ac:dyDescent="0.25">
      <c r="A34" s="4">
        <v>29</v>
      </c>
      <c r="B34" s="5" t="s">
        <v>80</v>
      </c>
      <c r="C34" s="10">
        <v>39751495</v>
      </c>
      <c r="D34" s="16">
        <f t="shared" si="3"/>
        <v>42</v>
      </c>
      <c r="E34" s="4">
        <v>19.899999999999999</v>
      </c>
      <c r="F34" s="4"/>
      <c r="G34" s="4"/>
      <c r="H34" s="4">
        <v>22.1</v>
      </c>
      <c r="I34" s="4"/>
    </row>
    <row r="35" spans="1:9" x14ac:dyDescent="0.25">
      <c r="A35" s="4">
        <v>30</v>
      </c>
      <c r="B35" s="3" t="s">
        <v>207</v>
      </c>
      <c r="C35" s="10">
        <v>33888707</v>
      </c>
      <c r="D35" s="1">
        <f t="shared" si="3"/>
        <v>10.8</v>
      </c>
      <c r="E35" s="4"/>
      <c r="F35" s="4"/>
      <c r="G35" s="4">
        <v>1.4</v>
      </c>
      <c r="H35" s="4"/>
      <c r="I35" s="14">
        <f>9+0.4</f>
        <v>9.4</v>
      </c>
    </row>
    <row r="36" spans="1:9" x14ac:dyDescent="0.25">
      <c r="A36" s="4">
        <v>31</v>
      </c>
      <c r="B36" s="5" t="s">
        <v>96</v>
      </c>
      <c r="C36" s="10">
        <v>31300011</v>
      </c>
      <c r="D36" s="16">
        <f t="shared" si="3"/>
        <v>3.4</v>
      </c>
      <c r="E36" s="4"/>
      <c r="F36" s="4"/>
      <c r="G36" s="14">
        <v>3.4</v>
      </c>
      <c r="H36" s="4"/>
      <c r="I36" s="4"/>
    </row>
    <row r="37" spans="1:9" x14ac:dyDescent="0.25">
      <c r="A37" s="4">
        <v>32</v>
      </c>
      <c r="B37" s="5" t="s">
        <v>60</v>
      </c>
      <c r="C37" s="10">
        <v>41061468</v>
      </c>
      <c r="D37" s="16">
        <f t="shared" si="3"/>
        <v>103.5</v>
      </c>
      <c r="E37" s="14">
        <v>103.5</v>
      </c>
      <c r="F37" s="4"/>
      <c r="G37" s="4"/>
      <c r="H37" s="4"/>
      <c r="I37" s="4"/>
    </row>
    <row r="38" spans="1:9" x14ac:dyDescent="0.25">
      <c r="A38" s="4">
        <v>33</v>
      </c>
      <c r="B38" s="3" t="s">
        <v>144</v>
      </c>
      <c r="C38" s="10">
        <v>43003429</v>
      </c>
      <c r="D38" s="1">
        <f t="shared" si="3"/>
        <v>0.7</v>
      </c>
      <c r="E38" s="4">
        <v>0.7</v>
      </c>
      <c r="F38" s="4"/>
      <c r="G38" s="4"/>
      <c r="H38" s="4"/>
      <c r="I38" s="4"/>
    </row>
    <row r="39" spans="1:9" x14ac:dyDescent="0.25">
      <c r="A39" s="4">
        <v>34</v>
      </c>
      <c r="B39" s="5" t="s">
        <v>59</v>
      </c>
      <c r="C39" s="10">
        <v>39881123</v>
      </c>
      <c r="D39" s="16">
        <f t="shared" si="3"/>
        <v>480.3</v>
      </c>
      <c r="E39" s="14">
        <f>243.9+13.4</f>
        <v>257.3</v>
      </c>
      <c r="F39" s="4"/>
      <c r="G39" s="4"/>
      <c r="H39" s="14">
        <v>223</v>
      </c>
      <c r="I39" s="4"/>
    </row>
    <row r="40" spans="1:9" x14ac:dyDescent="0.25">
      <c r="A40" s="4">
        <v>35</v>
      </c>
      <c r="B40" s="3" t="s">
        <v>225</v>
      </c>
      <c r="C40" s="10">
        <v>35346057</v>
      </c>
      <c r="D40" s="1">
        <f t="shared" si="3"/>
        <v>0.1</v>
      </c>
      <c r="E40" s="4"/>
      <c r="F40" s="4"/>
      <c r="G40" s="4">
        <v>0.1</v>
      </c>
      <c r="H40" s="4"/>
      <c r="I40" s="4"/>
    </row>
    <row r="41" spans="1:9" x14ac:dyDescent="0.25">
      <c r="A41" s="4">
        <v>36</v>
      </c>
      <c r="B41" s="3" t="s">
        <v>141</v>
      </c>
      <c r="C41" s="10">
        <v>42677003</v>
      </c>
      <c r="D41" s="1">
        <f t="shared" si="3"/>
        <v>20.399999999999999</v>
      </c>
      <c r="E41" s="4">
        <v>20.399999999999999</v>
      </c>
      <c r="F41" s="4"/>
      <c r="G41" s="4"/>
      <c r="H41" s="4"/>
      <c r="I41" s="14"/>
    </row>
    <row r="42" spans="1:9" x14ac:dyDescent="0.25">
      <c r="A42" s="4">
        <v>37</v>
      </c>
      <c r="B42" s="3" t="s">
        <v>204</v>
      </c>
      <c r="C42" s="10">
        <v>35782357</v>
      </c>
      <c r="D42" s="1">
        <f t="shared" si="3"/>
        <v>131.4</v>
      </c>
      <c r="E42" s="4"/>
      <c r="F42" s="4"/>
      <c r="G42" s="14">
        <v>123.7</v>
      </c>
      <c r="H42" s="4"/>
      <c r="I42" s="4">
        <v>7.7</v>
      </c>
    </row>
    <row r="43" spans="1:9" x14ac:dyDescent="0.25">
      <c r="A43" s="4">
        <v>38</v>
      </c>
      <c r="B43" s="3" t="s">
        <v>339</v>
      </c>
      <c r="C43" s="10">
        <v>33175394</v>
      </c>
      <c r="D43" s="16">
        <f t="shared" si="3"/>
        <v>57.3</v>
      </c>
      <c r="E43" s="4"/>
      <c r="F43" s="4"/>
      <c r="G43" s="14">
        <v>57.3</v>
      </c>
      <c r="H43" s="4"/>
      <c r="I43" s="4"/>
    </row>
    <row r="44" spans="1:9" x14ac:dyDescent="0.25">
      <c r="A44" s="4">
        <v>39</v>
      </c>
      <c r="B44" s="3" t="s">
        <v>118</v>
      </c>
      <c r="C44" s="10">
        <v>41905153</v>
      </c>
      <c r="D44" s="16">
        <f t="shared" si="3"/>
        <v>42</v>
      </c>
      <c r="E44" s="13"/>
      <c r="F44" s="13"/>
      <c r="G44" s="15">
        <f>13.3+28.7</f>
        <v>42</v>
      </c>
      <c r="H44" s="7"/>
      <c r="I44" s="13"/>
    </row>
    <row r="45" spans="1:9" x14ac:dyDescent="0.25">
      <c r="A45" s="4">
        <v>40</v>
      </c>
      <c r="B45" s="3" t="s">
        <v>202</v>
      </c>
      <c r="C45" s="10">
        <v>30686968</v>
      </c>
      <c r="D45" s="16">
        <f t="shared" si="3"/>
        <v>27.1</v>
      </c>
      <c r="E45" s="4"/>
      <c r="F45" s="4"/>
      <c r="G45" s="4"/>
      <c r="H45" s="4"/>
      <c r="I45" s="14">
        <v>27.1</v>
      </c>
    </row>
    <row r="46" spans="1:9" x14ac:dyDescent="0.25">
      <c r="A46" s="4">
        <v>41</v>
      </c>
      <c r="B46" s="5" t="s">
        <v>360</v>
      </c>
      <c r="C46" s="10">
        <v>34749112</v>
      </c>
      <c r="D46" s="1">
        <f t="shared" si="3"/>
        <v>1.2</v>
      </c>
      <c r="E46" s="4">
        <v>1.2</v>
      </c>
      <c r="F46" s="4"/>
      <c r="G46" s="4"/>
      <c r="H46" s="4"/>
      <c r="I46" s="4"/>
    </row>
    <row r="47" spans="1:9" x14ac:dyDescent="0.25">
      <c r="A47" s="4">
        <v>42</v>
      </c>
      <c r="B47" s="5" t="s">
        <v>389</v>
      </c>
      <c r="C47" s="4">
        <v>42547705</v>
      </c>
      <c r="D47" s="16">
        <f t="shared" si="3"/>
        <v>32</v>
      </c>
      <c r="E47" s="4"/>
      <c r="F47" s="4"/>
      <c r="G47" s="4"/>
      <c r="H47" s="4"/>
      <c r="I47" s="14">
        <v>32</v>
      </c>
    </row>
    <row r="48" spans="1:9" x14ac:dyDescent="0.25">
      <c r="A48" s="4">
        <v>43</v>
      </c>
      <c r="B48" s="5" t="s">
        <v>91</v>
      </c>
      <c r="C48" s="10">
        <v>35375976</v>
      </c>
      <c r="D48" s="16">
        <f t="shared" si="3"/>
        <v>1.2</v>
      </c>
      <c r="E48" s="14">
        <v>1.2</v>
      </c>
      <c r="F48" s="4"/>
      <c r="G48" s="4"/>
      <c r="H48" s="4"/>
      <c r="I48" s="4"/>
    </row>
    <row r="49" spans="1:9" x14ac:dyDescent="0.25">
      <c r="A49" s="4">
        <v>44</v>
      </c>
      <c r="B49" s="8" t="s">
        <v>445</v>
      </c>
      <c r="C49" s="12" t="s">
        <v>446</v>
      </c>
      <c r="D49" s="16">
        <f t="shared" si="3"/>
        <v>1.5</v>
      </c>
      <c r="E49" s="14"/>
      <c r="F49" s="4"/>
      <c r="G49" s="4"/>
      <c r="H49" s="4"/>
      <c r="I49" s="4">
        <v>1.5</v>
      </c>
    </row>
    <row r="50" spans="1:9" x14ac:dyDescent="0.25">
      <c r="A50" s="4">
        <v>45</v>
      </c>
      <c r="B50" s="3" t="s">
        <v>93</v>
      </c>
      <c r="C50" s="12" t="s">
        <v>121</v>
      </c>
      <c r="D50" s="1">
        <f t="shared" si="3"/>
        <v>142.10000000000002</v>
      </c>
      <c r="E50" s="15">
        <v>4.4000000000000004</v>
      </c>
      <c r="F50" s="13"/>
      <c r="G50" s="13"/>
      <c r="H50" s="13">
        <v>128.9</v>
      </c>
      <c r="I50" s="13">
        <f>3.2+5.6</f>
        <v>8.8000000000000007</v>
      </c>
    </row>
    <row r="51" spans="1:9" x14ac:dyDescent="0.25">
      <c r="A51" s="4">
        <v>46</v>
      </c>
      <c r="B51" s="8" t="s">
        <v>122</v>
      </c>
      <c r="C51" s="12" t="s">
        <v>123</v>
      </c>
      <c r="D51" s="1">
        <f t="shared" si="3"/>
        <v>26.6</v>
      </c>
      <c r="E51" s="13">
        <v>26.6</v>
      </c>
      <c r="F51" s="13"/>
      <c r="G51" s="13"/>
      <c r="H51" s="13"/>
      <c r="I51" s="13"/>
    </row>
    <row r="52" spans="1:9" x14ac:dyDescent="0.25">
      <c r="A52" s="4">
        <v>47</v>
      </c>
      <c r="B52" s="5" t="s">
        <v>69</v>
      </c>
      <c r="C52" s="10">
        <v>23788686</v>
      </c>
      <c r="D52" s="1">
        <f t="shared" si="3"/>
        <v>148.9</v>
      </c>
      <c r="E52" s="14">
        <v>148.9</v>
      </c>
      <c r="F52" s="4"/>
      <c r="G52" s="4"/>
      <c r="H52" s="4"/>
      <c r="I52" s="4"/>
    </row>
    <row r="53" spans="1:9" x14ac:dyDescent="0.25">
      <c r="A53" s="4">
        <v>48</v>
      </c>
      <c r="B53" s="3" t="s">
        <v>70</v>
      </c>
      <c r="C53" s="10">
        <v>31836801</v>
      </c>
      <c r="D53" s="1">
        <f t="shared" si="3"/>
        <v>30.3</v>
      </c>
      <c r="E53" s="13">
        <v>30.3</v>
      </c>
      <c r="F53" s="13"/>
      <c r="G53" s="7"/>
      <c r="H53" s="7"/>
      <c r="I53" s="7"/>
    </row>
    <row r="54" spans="1:9" x14ac:dyDescent="0.25">
      <c r="A54" s="4">
        <v>49</v>
      </c>
      <c r="B54" s="5" t="s">
        <v>31</v>
      </c>
      <c r="C54" s="10">
        <v>38869037</v>
      </c>
      <c r="D54" s="16">
        <f t="shared" si="3"/>
        <v>412.2</v>
      </c>
      <c r="E54" s="14">
        <f>392.9+19.3</f>
        <v>412.2</v>
      </c>
      <c r="F54" s="4"/>
      <c r="G54" s="4"/>
      <c r="H54" s="4"/>
      <c r="I54" s="4"/>
    </row>
    <row r="55" spans="1:9" ht="14.25" customHeight="1" x14ac:dyDescent="0.25">
      <c r="A55" s="4">
        <v>50</v>
      </c>
      <c r="B55" s="5" t="s">
        <v>361</v>
      </c>
      <c r="C55" s="10">
        <v>39498302</v>
      </c>
      <c r="D55" s="1">
        <f t="shared" si="3"/>
        <v>4.7</v>
      </c>
      <c r="E55" s="14">
        <v>4.7</v>
      </c>
      <c r="F55" s="4"/>
      <c r="G55" s="4"/>
      <c r="H55" s="4"/>
      <c r="I55" s="4"/>
    </row>
    <row r="56" spans="1:9" ht="14.25" customHeight="1" x14ac:dyDescent="0.25">
      <c r="A56" s="10">
        <v>51</v>
      </c>
      <c r="B56" s="8" t="s">
        <v>417</v>
      </c>
      <c r="C56" s="10">
        <v>41224168</v>
      </c>
      <c r="D56" s="16">
        <f t="shared" si="3"/>
        <v>42.3</v>
      </c>
      <c r="E56" s="14">
        <v>42.3</v>
      </c>
      <c r="F56" s="4"/>
      <c r="G56" s="4"/>
      <c r="H56" s="4"/>
      <c r="I56" s="4"/>
    </row>
    <row r="57" spans="1:9" x14ac:dyDescent="0.25">
      <c r="A57" s="4">
        <v>52</v>
      </c>
      <c r="B57" s="3" t="s">
        <v>209</v>
      </c>
      <c r="C57" s="12" t="s">
        <v>210</v>
      </c>
      <c r="D57" s="16">
        <f t="shared" si="3"/>
        <v>13.3</v>
      </c>
      <c r="E57" s="4"/>
      <c r="F57" s="4"/>
      <c r="G57" s="4">
        <v>11.4</v>
      </c>
      <c r="H57" s="4"/>
      <c r="I57" s="4">
        <v>1.9</v>
      </c>
    </row>
    <row r="58" spans="1:9" x14ac:dyDescent="0.25">
      <c r="A58" s="4">
        <v>53</v>
      </c>
      <c r="B58" s="3" t="s">
        <v>391</v>
      </c>
      <c r="C58" s="20" t="s">
        <v>390</v>
      </c>
      <c r="D58" s="1">
        <f t="shared" si="3"/>
        <v>51.2</v>
      </c>
      <c r="E58" s="4"/>
      <c r="F58" s="4"/>
      <c r="G58" s="4"/>
      <c r="H58" s="4"/>
      <c r="I58" s="4">
        <v>51.2</v>
      </c>
    </row>
    <row r="59" spans="1:9" x14ac:dyDescent="0.25">
      <c r="A59" s="4">
        <v>54</v>
      </c>
      <c r="B59" s="8" t="s">
        <v>376</v>
      </c>
      <c r="C59" s="10">
        <v>43375064</v>
      </c>
      <c r="D59" s="1">
        <f t="shared" si="3"/>
        <v>14.100000000000001</v>
      </c>
      <c r="E59" s="4">
        <v>2.2000000000000002</v>
      </c>
      <c r="F59" s="4"/>
      <c r="G59" s="4"/>
      <c r="H59" s="4">
        <v>11.9</v>
      </c>
      <c r="I59" s="4"/>
    </row>
    <row r="60" spans="1:9" x14ac:dyDescent="0.25">
      <c r="A60" s="10">
        <v>55</v>
      </c>
      <c r="B60" s="3" t="s">
        <v>335</v>
      </c>
      <c r="C60" s="10">
        <v>22117613</v>
      </c>
      <c r="D60" s="16">
        <f t="shared" si="3"/>
        <v>60.2</v>
      </c>
      <c r="E60" s="4"/>
      <c r="F60" s="4"/>
      <c r="G60" s="14">
        <v>60.2</v>
      </c>
      <c r="H60" s="4"/>
      <c r="I60" s="4"/>
    </row>
    <row r="61" spans="1:9" x14ac:dyDescent="0.25">
      <c r="A61" s="4">
        <v>56</v>
      </c>
      <c r="B61" s="5" t="s">
        <v>85</v>
      </c>
      <c r="C61" s="10">
        <v>13608418</v>
      </c>
      <c r="D61" s="1">
        <f t="shared" si="3"/>
        <v>30.700000000000003</v>
      </c>
      <c r="E61" s="14">
        <v>6.2</v>
      </c>
      <c r="F61" s="4"/>
      <c r="G61" s="14">
        <v>8.9</v>
      </c>
      <c r="H61" s="14">
        <v>13.3</v>
      </c>
      <c r="I61" s="4">
        <v>2.2999999999999998</v>
      </c>
    </row>
    <row r="62" spans="1:9" x14ac:dyDescent="0.25">
      <c r="A62" s="4">
        <v>57</v>
      </c>
      <c r="B62" s="3" t="s">
        <v>126</v>
      </c>
      <c r="C62" s="12" t="s">
        <v>127</v>
      </c>
      <c r="D62" s="1">
        <f t="shared" si="3"/>
        <v>0.6</v>
      </c>
      <c r="E62" s="13">
        <v>0.6</v>
      </c>
      <c r="F62" s="13"/>
      <c r="G62" s="13"/>
      <c r="H62" s="13"/>
      <c r="I62" s="13"/>
    </row>
    <row r="63" spans="1:9" x14ac:dyDescent="0.25">
      <c r="A63" s="4">
        <v>58</v>
      </c>
      <c r="B63" s="8" t="s">
        <v>381</v>
      </c>
      <c r="C63" s="20" t="s">
        <v>382</v>
      </c>
      <c r="D63" s="1">
        <f t="shared" si="3"/>
        <v>31.2</v>
      </c>
      <c r="E63" s="13"/>
      <c r="F63" s="13"/>
      <c r="G63" s="13">
        <v>31.2</v>
      </c>
      <c r="H63" s="13"/>
      <c r="I63" s="13"/>
    </row>
    <row r="64" spans="1:9" x14ac:dyDescent="0.25">
      <c r="A64" s="4">
        <v>59</v>
      </c>
      <c r="B64" s="3" t="s">
        <v>197</v>
      </c>
      <c r="C64" s="10">
        <v>42447221</v>
      </c>
      <c r="D64" s="1">
        <f t="shared" si="3"/>
        <v>11.7</v>
      </c>
      <c r="E64" s="4"/>
      <c r="F64" s="4"/>
      <c r="G64" s="4"/>
      <c r="H64" s="4"/>
      <c r="I64" s="4">
        <v>11.7</v>
      </c>
    </row>
    <row r="65" spans="1:9" x14ac:dyDescent="0.25">
      <c r="A65" s="4">
        <v>60</v>
      </c>
      <c r="B65" s="8" t="s">
        <v>419</v>
      </c>
      <c r="C65" s="10">
        <v>13629900</v>
      </c>
      <c r="D65" s="1">
        <f t="shared" si="3"/>
        <v>118.9</v>
      </c>
      <c r="E65" s="4">
        <v>118.9</v>
      </c>
      <c r="F65" s="4"/>
      <c r="G65" s="4"/>
      <c r="H65" s="4"/>
      <c r="I65" s="4"/>
    </row>
    <row r="66" spans="1:9" x14ac:dyDescent="0.25">
      <c r="A66" s="4">
        <v>61</v>
      </c>
      <c r="B66" s="3" t="s">
        <v>338</v>
      </c>
      <c r="C66" s="10">
        <v>31011061</v>
      </c>
      <c r="D66" s="16">
        <f t="shared" si="3"/>
        <v>78.599999999999994</v>
      </c>
      <c r="E66" s="4"/>
      <c r="F66" s="4"/>
      <c r="G66" s="14">
        <v>78.599999999999994</v>
      </c>
      <c r="H66" s="4"/>
      <c r="I66" s="4"/>
    </row>
    <row r="67" spans="1:9" x14ac:dyDescent="0.25">
      <c r="A67" s="4">
        <v>62</v>
      </c>
      <c r="B67" s="3" t="s">
        <v>340</v>
      </c>
      <c r="C67" s="4">
        <v>35105465</v>
      </c>
      <c r="D67" s="1">
        <f t="shared" ref="D67:D97" si="4">E67+F67+G67+H67+I67</f>
        <v>22.5</v>
      </c>
      <c r="E67" s="4"/>
      <c r="F67" s="4"/>
      <c r="G67" s="4">
        <v>19.5</v>
      </c>
      <c r="H67" s="4"/>
      <c r="I67" s="14">
        <v>3</v>
      </c>
    </row>
    <row r="68" spans="1:9" x14ac:dyDescent="0.25">
      <c r="A68" s="4">
        <v>63</v>
      </c>
      <c r="B68" s="3" t="s">
        <v>341</v>
      </c>
      <c r="C68" s="10">
        <v>30109015</v>
      </c>
      <c r="D68" s="1">
        <f t="shared" si="4"/>
        <v>2.7</v>
      </c>
      <c r="E68" s="4"/>
      <c r="F68" s="4"/>
      <c r="G68" s="4">
        <v>2.7</v>
      </c>
      <c r="H68" s="4"/>
      <c r="I68" s="4"/>
    </row>
    <row r="69" spans="1:9" x14ac:dyDescent="0.25">
      <c r="A69" s="4">
        <v>64</v>
      </c>
      <c r="B69" s="3" t="s">
        <v>229</v>
      </c>
      <c r="C69" s="12" t="s">
        <v>230</v>
      </c>
      <c r="D69" s="1">
        <f t="shared" si="4"/>
        <v>19.400000000000002</v>
      </c>
      <c r="E69" s="4"/>
      <c r="F69" s="4"/>
      <c r="G69" s="4">
        <v>19.3</v>
      </c>
      <c r="H69" s="4"/>
      <c r="I69" s="4">
        <v>0.1</v>
      </c>
    </row>
    <row r="70" spans="1:9" x14ac:dyDescent="0.25">
      <c r="A70" s="4">
        <v>65</v>
      </c>
      <c r="B70" s="3" t="s">
        <v>198</v>
      </c>
      <c r="C70" s="10">
        <v>33328196</v>
      </c>
      <c r="D70" s="1">
        <f t="shared" si="4"/>
        <v>16.600000000000001</v>
      </c>
      <c r="E70" s="4"/>
      <c r="F70" s="4"/>
      <c r="G70" s="14">
        <v>6.5</v>
      </c>
      <c r="H70" s="4"/>
      <c r="I70" s="14">
        <f>8.9+1.2</f>
        <v>10.1</v>
      </c>
    </row>
    <row r="71" spans="1:9" x14ac:dyDescent="0.25">
      <c r="A71" s="4">
        <v>66</v>
      </c>
      <c r="B71" s="5" t="s">
        <v>68</v>
      </c>
      <c r="C71" s="10">
        <v>22135960</v>
      </c>
      <c r="D71" s="16">
        <f t="shared" si="4"/>
        <v>70.199999999999989</v>
      </c>
      <c r="E71" s="14">
        <f>45.8+24.4</f>
        <v>70.199999999999989</v>
      </c>
      <c r="F71" s="4"/>
      <c r="G71" s="4"/>
      <c r="H71" s="4"/>
      <c r="I71" s="4"/>
    </row>
    <row r="72" spans="1:9" x14ac:dyDescent="0.25">
      <c r="A72" s="4">
        <v>67</v>
      </c>
      <c r="B72" s="3" t="s">
        <v>206</v>
      </c>
      <c r="C72" s="10">
        <v>40074083</v>
      </c>
      <c r="D72" s="1">
        <f t="shared" si="4"/>
        <v>0.7</v>
      </c>
      <c r="E72" s="4"/>
      <c r="F72" s="4"/>
      <c r="G72" s="4"/>
      <c r="H72" s="4"/>
      <c r="I72" s="4">
        <v>0.7</v>
      </c>
    </row>
    <row r="73" spans="1:9" x14ac:dyDescent="0.25">
      <c r="A73" s="4">
        <v>68</v>
      </c>
      <c r="B73" s="3" t="s">
        <v>140</v>
      </c>
      <c r="C73" s="10">
        <v>41973459</v>
      </c>
      <c r="D73" s="16">
        <f t="shared" si="4"/>
        <v>93.9</v>
      </c>
      <c r="E73" s="15">
        <v>93.9</v>
      </c>
      <c r="F73" s="7"/>
      <c r="G73" s="7"/>
      <c r="H73" s="7"/>
      <c r="I73" s="7"/>
    </row>
    <row r="74" spans="1:9" x14ac:dyDescent="0.25">
      <c r="A74" s="10">
        <v>69</v>
      </c>
      <c r="B74" s="3" t="s">
        <v>403</v>
      </c>
      <c r="C74" s="20" t="s">
        <v>404</v>
      </c>
      <c r="D74" s="16">
        <f t="shared" si="4"/>
        <v>70.5</v>
      </c>
      <c r="E74" s="13">
        <v>21.5</v>
      </c>
      <c r="F74" s="7"/>
      <c r="G74" s="7"/>
      <c r="H74" s="15">
        <v>49</v>
      </c>
      <c r="I74" s="7"/>
    </row>
    <row r="75" spans="1:9" x14ac:dyDescent="0.25">
      <c r="A75" s="4">
        <v>70</v>
      </c>
      <c r="B75" s="5" t="s">
        <v>74</v>
      </c>
      <c r="C75" s="10">
        <v>36315588</v>
      </c>
      <c r="D75" s="16">
        <f t="shared" si="4"/>
        <v>267.7</v>
      </c>
      <c r="E75" s="14">
        <v>267.7</v>
      </c>
      <c r="F75" s="4"/>
      <c r="G75" s="4"/>
      <c r="H75" s="4"/>
      <c r="I75" s="4"/>
    </row>
    <row r="76" spans="1:9" x14ac:dyDescent="0.25">
      <c r="A76" s="4">
        <v>71</v>
      </c>
      <c r="B76" s="5" t="s">
        <v>33</v>
      </c>
      <c r="C76" s="10">
        <v>40071915</v>
      </c>
      <c r="D76" s="1">
        <f t="shared" si="4"/>
        <v>8.9</v>
      </c>
      <c r="E76" s="4">
        <v>8.9</v>
      </c>
      <c r="F76" s="4"/>
      <c r="G76" s="4"/>
      <c r="H76" s="4"/>
      <c r="I76" s="4"/>
    </row>
    <row r="77" spans="1:9" x14ac:dyDescent="0.25">
      <c r="A77" s="4">
        <v>72</v>
      </c>
      <c r="B77" s="3" t="s">
        <v>205</v>
      </c>
      <c r="C77" s="10">
        <v>24519155</v>
      </c>
      <c r="D77" s="1">
        <f t="shared" si="4"/>
        <v>3.5</v>
      </c>
      <c r="E77" s="4"/>
      <c r="F77" s="4"/>
      <c r="G77" s="4">
        <v>0.6</v>
      </c>
      <c r="H77" s="4"/>
      <c r="I77" s="4">
        <v>2.9</v>
      </c>
    </row>
    <row r="78" spans="1:9" x14ac:dyDescent="0.25">
      <c r="A78" s="4">
        <v>73</v>
      </c>
      <c r="B78" s="8" t="s">
        <v>375</v>
      </c>
      <c r="C78" s="10">
        <v>38708538</v>
      </c>
      <c r="D78" s="1">
        <f t="shared" si="4"/>
        <v>578.1</v>
      </c>
      <c r="E78" s="4">
        <f>184.3+38</f>
        <v>222.3</v>
      </c>
      <c r="F78" s="4"/>
      <c r="G78" s="4"/>
      <c r="H78" s="4">
        <v>355.8</v>
      </c>
      <c r="I78" s="4"/>
    </row>
    <row r="79" spans="1:9" x14ac:dyDescent="0.25">
      <c r="A79" s="4">
        <v>74</v>
      </c>
      <c r="B79" s="3" t="s">
        <v>336</v>
      </c>
      <c r="C79" s="10">
        <v>22859846</v>
      </c>
      <c r="D79" s="1">
        <f t="shared" si="4"/>
        <v>5.2</v>
      </c>
      <c r="E79" s="4"/>
      <c r="F79" s="4"/>
      <c r="G79" s="4">
        <v>5.2</v>
      </c>
      <c r="H79" s="4"/>
      <c r="I79" s="4"/>
    </row>
    <row r="80" spans="1:9" x14ac:dyDescent="0.25">
      <c r="A80" s="10">
        <v>75</v>
      </c>
      <c r="B80" s="6" t="s">
        <v>67</v>
      </c>
      <c r="C80" s="10">
        <v>20506575</v>
      </c>
      <c r="D80" s="1">
        <f t="shared" si="4"/>
        <v>25.5</v>
      </c>
      <c r="E80" s="14">
        <v>13.9</v>
      </c>
      <c r="F80" s="4"/>
      <c r="G80" s="4"/>
      <c r="H80" s="4">
        <v>11.6</v>
      </c>
      <c r="I80" s="4"/>
    </row>
    <row r="81" spans="1:9" x14ac:dyDescent="0.25">
      <c r="A81" s="10">
        <v>76</v>
      </c>
      <c r="B81" s="8" t="s">
        <v>422</v>
      </c>
      <c r="C81" s="12" t="s">
        <v>423</v>
      </c>
      <c r="D81" s="1">
        <f t="shared" si="4"/>
        <v>25.8</v>
      </c>
      <c r="E81" s="14">
        <v>25.8</v>
      </c>
      <c r="F81" s="4"/>
      <c r="G81" s="4"/>
      <c r="H81" s="4"/>
      <c r="I81" s="4"/>
    </row>
    <row r="82" spans="1:9" x14ac:dyDescent="0.25">
      <c r="A82" s="4">
        <v>77</v>
      </c>
      <c r="B82" s="5" t="s">
        <v>34</v>
      </c>
      <c r="C82" s="10">
        <v>41344935</v>
      </c>
      <c r="D82" s="16">
        <f t="shared" si="4"/>
        <v>18.899999999999999</v>
      </c>
      <c r="E82" s="14">
        <v>18.899999999999999</v>
      </c>
      <c r="F82" s="4"/>
      <c r="G82" s="4"/>
      <c r="H82" s="4"/>
      <c r="I82" s="4"/>
    </row>
    <row r="83" spans="1:9" x14ac:dyDescent="0.25">
      <c r="A83" s="4">
        <v>78</v>
      </c>
      <c r="B83" s="3" t="s">
        <v>137</v>
      </c>
      <c r="C83" s="10">
        <v>42792166</v>
      </c>
      <c r="D83" s="1">
        <f t="shared" si="4"/>
        <v>0.5</v>
      </c>
      <c r="E83" s="15">
        <v>0.5</v>
      </c>
      <c r="F83" s="7"/>
      <c r="G83" s="7"/>
      <c r="H83" s="13"/>
      <c r="I83" s="13"/>
    </row>
    <row r="84" spans="1:9" x14ac:dyDescent="0.25">
      <c r="A84" s="4">
        <v>79</v>
      </c>
      <c r="B84" s="3" t="s">
        <v>143</v>
      </c>
      <c r="C84" s="10">
        <v>43093617</v>
      </c>
      <c r="D84" s="1">
        <f t="shared" si="4"/>
        <v>30.5</v>
      </c>
      <c r="E84" s="4">
        <v>30.5</v>
      </c>
      <c r="F84" s="4"/>
      <c r="G84" s="4"/>
      <c r="H84" s="4"/>
      <c r="I84" s="4"/>
    </row>
    <row r="85" spans="1:9" x14ac:dyDescent="0.25">
      <c r="A85" s="4">
        <v>80</v>
      </c>
      <c r="B85" s="8" t="s">
        <v>374</v>
      </c>
      <c r="C85" s="10">
        <v>42827642</v>
      </c>
      <c r="D85" s="1">
        <f t="shared" si="4"/>
        <v>18.899999999999999</v>
      </c>
      <c r="E85" s="4">
        <v>18.899999999999999</v>
      </c>
      <c r="F85" s="4"/>
      <c r="G85" s="4"/>
      <c r="H85" s="4"/>
      <c r="I85" s="4"/>
    </row>
    <row r="86" spans="1:9" x14ac:dyDescent="0.25">
      <c r="A86" s="4">
        <v>81</v>
      </c>
      <c r="B86" s="3" t="s">
        <v>189</v>
      </c>
      <c r="C86" s="12" t="s">
        <v>188</v>
      </c>
      <c r="D86" s="1">
        <f t="shared" si="4"/>
        <v>857.9</v>
      </c>
      <c r="E86" s="14">
        <v>421</v>
      </c>
      <c r="F86" s="4"/>
      <c r="G86" s="4">
        <v>129.4</v>
      </c>
      <c r="H86" s="14">
        <v>307.5</v>
      </c>
      <c r="I86" s="4"/>
    </row>
    <row r="87" spans="1:9" x14ac:dyDescent="0.25">
      <c r="A87" s="4">
        <v>82</v>
      </c>
      <c r="B87" s="3" t="s">
        <v>227</v>
      </c>
      <c r="C87" s="10">
        <v>37941892</v>
      </c>
      <c r="D87" s="1">
        <f t="shared" si="4"/>
        <v>1.6</v>
      </c>
      <c r="E87" s="4"/>
      <c r="F87" s="4"/>
      <c r="G87" s="4">
        <v>1.6</v>
      </c>
      <c r="H87" s="4"/>
      <c r="I87" s="4"/>
    </row>
    <row r="88" spans="1:9" x14ac:dyDescent="0.25">
      <c r="A88" s="4">
        <v>83</v>
      </c>
      <c r="B88" s="8" t="s">
        <v>418</v>
      </c>
      <c r="C88" s="10">
        <v>40984810</v>
      </c>
      <c r="D88" s="16">
        <f t="shared" si="4"/>
        <v>1</v>
      </c>
      <c r="E88" s="14">
        <v>1</v>
      </c>
      <c r="F88" s="4"/>
      <c r="G88" s="4"/>
      <c r="H88" s="4"/>
      <c r="I88" s="4"/>
    </row>
    <row r="89" spans="1:9" x14ac:dyDescent="0.25">
      <c r="A89" s="4">
        <v>84</v>
      </c>
      <c r="B89" s="8" t="s">
        <v>413</v>
      </c>
      <c r="C89" s="10">
        <v>37231478</v>
      </c>
      <c r="D89" s="16">
        <f t="shared" si="4"/>
        <v>16.100000000000001</v>
      </c>
      <c r="E89" s="14">
        <v>16.100000000000001</v>
      </c>
      <c r="F89" s="4"/>
      <c r="G89" s="4"/>
      <c r="H89" s="4"/>
      <c r="I89" s="4"/>
    </row>
    <row r="90" spans="1:9" x14ac:dyDescent="0.25">
      <c r="A90" s="4">
        <v>85</v>
      </c>
      <c r="B90" s="3" t="s">
        <v>203</v>
      </c>
      <c r="C90" s="10">
        <v>39715902</v>
      </c>
      <c r="D90" s="16">
        <f t="shared" si="4"/>
        <v>28.6</v>
      </c>
      <c r="E90" s="4"/>
      <c r="F90" s="4"/>
      <c r="G90" s="14">
        <v>27.5</v>
      </c>
      <c r="H90" s="4"/>
      <c r="I90" s="4">
        <v>1.1000000000000001</v>
      </c>
    </row>
    <row r="91" spans="1:9" x14ac:dyDescent="0.25">
      <c r="A91" s="4">
        <v>86</v>
      </c>
      <c r="B91" s="3" t="s">
        <v>130</v>
      </c>
      <c r="C91" s="10">
        <v>38708255</v>
      </c>
      <c r="D91" s="16">
        <f t="shared" si="4"/>
        <v>79</v>
      </c>
      <c r="E91" s="13">
        <v>67.3</v>
      </c>
      <c r="F91" s="7"/>
      <c r="G91" s="7"/>
      <c r="H91" s="7"/>
      <c r="I91" s="13">
        <v>11.7</v>
      </c>
    </row>
    <row r="92" spans="1:9" x14ac:dyDescent="0.25">
      <c r="A92" s="4">
        <v>87</v>
      </c>
      <c r="B92" s="5" t="s">
        <v>30</v>
      </c>
      <c r="C92" s="10">
        <v>38070027</v>
      </c>
      <c r="D92" s="16">
        <f t="shared" si="4"/>
        <v>52.5</v>
      </c>
      <c r="E92" s="14">
        <v>2.2000000000000002</v>
      </c>
      <c r="F92" s="4"/>
      <c r="G92" s="14">
        <v>7.1</v>
      </c>
      <c r="H92" s="4"/>
      <c r="I92" s="4">
        <v>43.2</v>
      </c>
    </row>
    <row r="93" spans="1:9" x14ac:dyDescent="0.25">
      <c r="A93" s="4">
        <v>88</v>
      </c>
      <c r="B93" s="3" t="s">
        <v>131</v>
      </c>
      <c r="C93" s="10">
        <v>41960110</v>
      </c>
      <c r="D93" s="1">
        <f t="shared" si="4"/>
        <v>5.9</v>
      </c>
      <c r="E93" s="13">
        <v>5.9</v>
      </c>
      <c r="F93" s="7"/>
      <c r="G93" s="7"/>
      <c r="H93" s="7"/>
      <c r="I93" s="13"/>
    </row>
    <row r="94" spans="1:9" x14ac:dyDescent="0.25">
      <c r="A94" s="4">
        <v>89</v>
      </c>
      <c r="B94" s="5" t="s">
        <v>99</v>
      </c>
      <c r="C94" s="10">
        <v>41261833</v>
      </c>
      <c r="D94" s="16">
        <f t="shared" si="4"/>
        <v>822.1</v>
      </c>
      <c r="E94" s="4">
        <f>120.2+207</f>
        <v>327.2</v>
      </c>
      <c r="F94" s="4"/>
      <c r="G94" s="4">
        <v>11.5</v>
      </c>
      <c r="H94" s="14">
        <v>475.2</v>
      </c>
      <c r="I94" s="4">
        <v>8.1999999999999993</v>
      </c>
    </row>
    <row r="95" spans="1:9" x14ac:dyDescent="0.25">
      <c r="A95" s="4">
        <v>90</v>
      </c>
      <c r="B95" s="3" t="s">
        <v>367</v>
      </c>
      <c r="C95" s="10">
        <v>41544415</v>
      </c>
      <c r="D95" s="1">
        <f t="shared" si="4"/>
        <v>22.900000000000002</v>
      </c>
      <c r="E95" s="4">
        <v>3.6</v>
      </c>
      <c r="F95" s="4"/>
      <c r="G95" s="4"/>
      <c r="H95" s="4">
        <v>19.3</v>
      </c>
      <c r="I95" s="4"/>
    </row>
    <row r="96" spans="1:9" x14ac:dyDescent="0.25">
      <c r="A96" s="4">
        <v>91</v>
      </c>
      <c r="B96" s="3" t="s">
        <v>357</v>
      </c>
      <c r="C96" s="10">
        <v>30338510</v>
      </c>
      <c r="D96" s="16">
        <f t="shared" si="4"/>
        <v>5</v>
      </c>
      <c r="E96" s="4"/>
      <c r="F96" s="4"/>
      <c r="G96" s="4"/>
      <c r="H96" s="14">
        <v>5</v>
      </c>
      <c r="I96" s="4"/>
    </row>
    <row r="97" spans="1:9" x14ac:dyDescent="0.25">
      <c r="A97" s="4">
        <v>92</v>
      </c>
      <c r="B97" s="3" t="s">
        <v>128</v>
      </c>
      <c r="C97" s="10">
        <v>41102163</v>
      </c>
      <c r="D97" s="1">
        <f t="shared" si="4"/>
        <v>1104.0999999999999</v>
      </c>
      <c r="E97" s="13">
        <f>187.3+521.4</f>
        <v>708.7</v>
      </c>
      <c r="F97" s="7"/>
      <c r="G97" s="7"/>
      <c r="H97" s="15">
        <v>395.4</v>
      </c>
      <c r="I97" s="7"/>
    </row>
    <row r="98" spans="1:9" x14ac:dyDescent="0.25">
      <c r="A98" s="4">
        <v>93</v>
      </c>
      <c r="B98" s="3" t="s">
        <v>117</v>
      </c>
      <c r="C98" s="10">
        <v>35672525</v>
      </c>
      <c r="D98" s="16">
        <f t="shared" si="1"/>
        <v>375</v>
      </c>
      <c r="E98" s="15">
        <f>239.4+27.6</f>
        <v>267</v>
      </c>
      <c r="F98" s="13"/>
      <c r="G98" s="15">
        <v>107.9</v>
      </c>
      <c r="H98" s="7"/>
      <c r="I98" s="13">
        <v>0.1</v>
      </c>
    </row>
    <row r="99" spans="1:9" x14ac:dyDescent="0.25">
      <c r="A99" s="4">
        <v>94</v>
      </c>
      <c r="B99" s="5" t="s">
        <v>98</v>
      </c>
      <c r="C99" s="10">
        <v>41127476</v>
      </c>
      <c r="D99" s="1">
        <f t="shared" ref="D99:D105" si="5">E99+F99+G99+H99+I99</f>
        <v>49.2</v>
      </c>
      <c r="E99" s="4">
        <v>49.2</v>
      </c>
      <c r="F99" s="4"/>
      <c r="G99" s="4"/>
      <c r="H99" s="4"/>
      <c r="I99" s="4"/>
    </row>
    <row r="100" spans="1:9" x14ac:dyDescent="0.25">
      <c r="A100" s="4">
        <v>95</v>
      </c>
      <c r="B100" s="3" t="s">
        <v>420</v>
      </c>
      <c r="C100" s="20" t="s">
        <v>421</v>
      </c>
      <c r="D100" s="1">
        <f t="shared" si="5"/>
        <v>0.1</v>
      </c>
      <c r="E100" s="4"/>
      <c r="F100" s="4"/>
      <c r="G100" s="4">
        <v>0.1</v>
      </c>
      <c r="H100" s="4"/>
      <c r="I100" s="4"/>
    </row>
    <row r="101" spans="1:9" x14ac:dyDescent="0.25">
      <c r="A101" s="4">
        <v>96</v>
      </c>
      <c r="B101" s="3" t="s">
        <v>129</v>
      </c>
      <c r="C101" s="10">
        <v>40939417</v>
      </c>
      <c r="D101" s="16">
        <f t="shared" si="5"/>
        <v>26.8</v>
      </c>
      <c r="E101" s="15">
        <v>26.8</v>
      </c>
      <c r="F101" s="7"/>
      <c r="G101" s="7"/>
      <c r="H101" s="7"/>
      <c r="I101" s="7"/>
    </row>
    <row r="102" spans="1:9" x14ac:dyDescent="0.25">
      <c r="A102" s="4">
        <v>97</v>
      </c>
      <c r="B102" s="5" t="s">
        <v>61</v>
      </c>
      <c r="C102" s="10">
        <v>41268488</v>
      </c>
      <c r="D102" s="1">
        <f t="shared" si="5"/>
        <v>1.1000000000000001</v>
      </c>
      <c r="E102" s="4"/>
      <c r="F102" s="4"/>
      <c r="G102" s="4"/>
      <c r="H102" s="14">
        <v>1.1000000000000001</v>
      </c>
      <c r="I102" s="4"/>
    </row>
    <row r="103" spans="1:9" x14ac:dyDescent="0.25">
      <c r="A103" s="4">
        <v>98</v>
      </c>
      <c r="B103" s="8" t="s">
        <v>433</v>
      </c>
      <c r="C103" s="12" t="s">
        <v>434</v>
      </c>
      <c r="D103" s="1">
        <f t="shared" si="5"/>
        <v>146.19999999999999</v>
      </c>
      <c r="E103" s="4"/>
      <c r="F103" s="4"/>
      <c r="G103" s="4"/>
      <c r="H103" s="14"/>
      <c r="I103" s="4">
        <v>146.19999999999999</v>
      </c>
    </row>
    <row r="104" spans="1:9" x14ac:dyDescent="0.25">
      <c r="A104" s="4">
        <v>99</v>
      </c>
      <c r="B104" s="5" t="s">
        <v>88</v>
      </c>
      <c r="C104" s="10">
        <v>39883602</v>
      </c>
      <c r="D104" s="16">
        <f t="shared" si="5"/>
        <v>19.899999999999999</v>
      </c>
      <c r="E104" s="4">
        <f>2.3+4.6</f>
        <v>6.8999999999999995</v>
      </c>
      <c r="F104" s="4"/>
      <c r="G104" s="4"/>
      <c r="H104" s="14">
        <v>13</v>
      </c>
      <c r="I104" s="4"/>
    </row>
    <row r="105" spans="1:9" x14ac:dyDescent="0.25">
      <c r="A105" s="4">
        <v>100</v>
      </c>
      <c r="B105" s="3" t="s">
        <v>424</v>
      </c>
      <c r="C105" s="20" t="s">
        <v>425</v>
      </c>
      <c r="D105" s="16">
        <f t="shared" si="5"/>
        <v>30.3</v>
      </c>
      <c r="E105" s="4"/>
      <c r="F105" s="4"/>
      <c r="G105" s="4">
        <v>0.3</v>
      </c>
      <c r="H105" s="4"/>
      <c r="I105" s="14">
        <v>30</v>
      </c>
    </row>
    <row r="106" spans="1:9" x14ac:dyDescent="0.25">
      <c r="A106" s="4">
        <v>101</v>
      </c>
      <c r="B106" s="3" t="s">
        <v>16</v>
      </c>
      <c r="C106" s="10">
        <v>34718102</v>
      </c>
      <c r="D106" s="1">
        <f t="shared" si="1"/>
        <v>375.1</v>
      </c>
      <c r="E106" s="4">
        <v>150.19999999999999</v>
      </c>
      <c r="F106" s="4"/>
      <c r="G106" s="4"/>
      <c r="H106" s="4">
        <v>224.9</v>
      </c>
      <c r="I106" s="4"/>
    </row>
    <row r="107" spans="1:9" x14ac:dyDescent="0.25">
      <c r="A107" s="4">
        <v>102</v>
      </c>
      <c r="B107" s="5" t="s">
        <v>72</v>
      </c>
      <c r="C107" s="10">
        <v>33836185</v>
      </c>
      <c r="D107" s="16">
        <f t="shared" ref="D107:D124" si="6">E107+F107+G107+H107+I107</f>
        <v>13</v>
      </c>
      <c r="E107" s="14">
        <f>5.3+1</f>
        <v>6.3</v>
      </c>
      <c r="F107" s="4"/>
      <c r="G107" s="4"/>
      <c r="H107" s="14">
        <v>6.7</v>
      </c>
      <c r="I107" s="4"/>
    </row>
    <row r="108" spans="1:9" x14ac:dyDescent="0.25">
      <c r="A108" s="4">
        <v>103</v>
      </c>
      <c r="B108" s="5" t="s">
        <v>89</v>
      </c>
      <c r="C108" s="10">
        <v>22133090</v>
      </c>
      <c r="D108" s="1">
        <f t="shared" si="6"/>
        <v>26.4</v>
      </c>
      <c r="E108" s="14">
        <v>8.9</v>
      </c>
      <c r="F108" s="4"/>
      <c r="G108" s="4">
        <v>6.1</v>
      </c>
      <c r="H108" s="4"/>
      <c r="I108" s="4">
        <v>11.4</v>
      </c>
    </row>
    <row r="109" spans="1:9" x14ac:dyDescent="0.25">
      <c r="A109" s="4">
        <v>104</v>
      </c>
      <c r="B109" s="3" t="s">
        <v>138</v>
      </c>
      <c r="C109" s="10">
        <v>42661014</v>
      </c>
      <c r="D109" s="1">
        <f t="shared" si="6"/>
        <v>78.7</v>
      </c>
      <c r="E109" s="13">
        <v>78.7</v>
      </c>
      <c r="F109" s="7"/>
      <c r="G109" s="7"/>
      <c r="H109" s="7"/>
      <c r="I109" s="13"/>
    </row>
    <row r="110" spans="1:9" x14ac:dyDescent="0.25">
      <c r="A110" s="4">
        <v>105</v>
      </c>
      <c r="B110" s="5" t="s">
        <v>63</v>
      </c>
      <c r="C110" s="10">
        <v>41841226</v>
      </c>
      <c r="D110" s="16">
        <f t="shared" si="6"/>
        <v>97.7</v>
      </c>
      <c r="E110" s="14">
        <v>97.7</v>
      </c>
      <c r="F110" s="4"/>
      <c r="G110" s="4"/>
      <c r="H110" s="4"/>
      <c r="I110" s="4"/>
    </row>
    <row r="111" spans="1:9" x14ac:dyDescent="0.25">
      <c r="A111" s="4">
        <v>106</v>
      </c>
      <c r="B111" s="5" t="s">
        <v>22</v>
      </c>
      <c r="C111" s="10">
        <v>38886314</v>
      </c>
      <c r="D111" s="16">
        <f t="shared" si="6"/>
        <v>12.6</v>
      </c>
      <c r="E111" s="14">
        <v>12.6</v>
      </c>
      <c r="F111" s="4"/>
      <c r="G111" s="4"/>
      <c r="H111" s="4"/>
      <c r="I111" s="4"/>
    </row>
    <row r="112" spans="1:9" x14ac:dyDescent="0.25">
      <c r="A112" s="10">
        <v>107</v>
      </c>
      <c r="B112" s="5" t="s">
        <v>39</v>
      </c>
      <c r="C112" s="10">
        <v>20482449</v>
      </c>
      <c r="D112" s="16">
        <f t="shared" si="6"/>
        <v>31</v>
      </c>
      <c r="E112" s="4">
        <v>5.4</v>
      </c>
      <c r="F112" s="4"/>
      <c r="G112" s="14">
        <v>1.9</v>
      </c>
      <c r="H112" s="4"/>
      <c r="I112" s="4">
        <v>23.7</v>
      </c>
    </row>
    <row r="113" spans="1:9" x14ac:dyDescent="0.25">
      <c r="A113" s="10">
        <v>108</v>
      </c>
      <c r="B113" s="3" t="s">
        <v>343</v>
      </c>
      <c r="C113" s="12" t="s">
        <v>344</v>
      </c>
      <c r="D113" s="1">
        <f t="shared" si="6"/>
        <v>13.9</v>
      </c>
      <c r="E113" s="4"/>
      <c r="F113" s="4"/>
      <c r="G113" s="4">
        <v>13.9</v>
      </c>
      <c r="H113" s="4"/>
      <c r="I113" s="4"/>
    </row>
    <row r="114" spans="1:9" x14ac:dyDescent="0.25">
      <c r="A114" s="10">
        <v>109</v>
      </c>
      <c r="B114" s="3" t="s">
        <v>124</v>
      </c>
      <c r="C114" s="12" t="s">
        <v>125</v>
      </c>
      <c r="D114" s="16">
        <f t="shared" si="6"/>
        <v>100.39999999999999</v>
      </c>
      <c r="E114" s="13">
        <v>7.6</v>
      </c>
      <c r="F114" s="13"/>
      <c r="G114" s="13">
        <v>23.7</v>
      </c>
      <c r="H114" s="13"/>
      <c r="I114" s="13">
        <v>69.099999999999994</v>
      </c>
    </row>
    <row r="115" spans="1:9" x14ac:dyDescent="0.25">
      <c r="A115" s="10">
        <v>110</v>
      </c>
      <c r="B115" s="3" t="s">
        <v>11</v>
      </c>
      <c r="C115" s="10">
        <v>40642246</v>
      </c>
      <c r="D115" s="1">
        <f t="shared" si="6"/>
        <v>19.600000000000001</v>
      </c>
      <c r="E115" s="4">
        <f>19.3+0.3</f>
        <v>19.600000000000001</v>
      </c>
      <c r="F115" s="4"/>
      <c r="G115" s="4"/>
      <c r="H115" s="4"/>
      <c r="I115" s="4"/>
    </row>
    <row r="116" spans="1:9" x14ac:dyDescent="0.25">
      <c r="A116" s="10">
        <v>111</v>
      </c>
      <c r="B116" s="8" t="s">
        <v>439</v>
      </c>
      <c r="C116" s="10">
        <v>43682873</v>
      </c>
      <c r="D116" s="1">
        <f t="shared" si="6"/>
        <v>1.3</v>
      </c>
      <c r="E116" s="4">
        <v>1.3</v>
      </c>
      <c r="F116" s="4"/>
      <c r="G116" s="4"/>
      <c r="H116" s="4"/>
      <c r="I116" s="4"/>
    </row>
    <row r="117" spans="1:9" x14ac:dyDescent="0.25">
      <c r="A117" s="10">
        <v>112</v>
      </c>
      <c r="B117" s="3" t="s">
        <v>411</v>
      </c>
      <c r="C117" s="20" t="s">
        <v>412</v>
      </c>
      <c r="D117" s="16">
        <f t="shared" si="6"/>
        <v>26</v>
      </c>
      <c r="E117" s="4"/>
      <c r="F117" s="4"/>
      <c r="G117" s="14">
        <v>26</v>
      </c>
      <c r="H117" s="4"/>
      <c r="I117" s="4"/>
    </row>
    <row r="118" spans="1:9" x14ac:dyDescent="0.25">
      <c r="A118" s="10">
        <v>113</v>
      </c>
      <c r="B118" s="5" t="s">
        <v>79</v>
      </c>
      <c r="C118" s="10">
        <v>39475704</v>
      </c>
      <c r="D118" s="16">
        <f t="shared" si="6"/>
        <v>212.39999999999998</v>
      </c>
      <c r="E118" s="4">
        <f>1.9+4.8</f>
        <v>6.6999999999999993</v>
      </c>
      <c r="F118" s="4"/>
      <c r="G118" s="4"/>
      <c r="H118" s="4">
        <v>205.7</v>
      </c>
      <c r="I118" s="4"/>
    </row>
    <row r="119" spans="1:9" x14ac:dyDescent="0.25">
      <c r="A119" s="10">
        <v>114</v>
      </c>
      <c r="B119" s="8" t="s">
        <v>408</v>
      </c>
      <c r="C119" s="12" t="s">
        <v>387</v>
      </c>
      <c r="D119" s="1">
        <f t="shared" si="6"/>
        <v>0.1</v>
      </c>
      <c r="E119" s="4"/>
      <c r="F119" s="4"/>
      <c r="G119" s="4"/>
      <c r="H119" s="4">
        <v>0.1</v>
      </c>
      <c r="I119" s="4"/>
    </row>
    <row r="120" spans="1:9" x14ac:dyDescent="0.25">
      <c r="A120" s="10">
        <v>115</v>
      </c>
      <c r="B120" s="3" t="s">
        <v>116</v>
      </c>
      <c r="C120" s="10">
        <v>32780080</v>
      </c>
      <c r="D120" s="16">
        <f t="shared" si="6"/>
        <v>61.199999999999996</v>
      </c>
      <c r="E120" s="15">
        <f>54.3+6.9</f>
        <v>61.199999999999996</v>
      </c>
      <c r="F120" s="13"/>
      <c r="G120" s="7"/>
      <c r="H120" s="7"/>
      <c r="I120" s="7"/>
    </row>
    <row r="121" spans="1:9" x14ac:dyDescent="0.25">
      <c r="A121" s="10">
        <v>116</v>
      </c>
      <c r="B121" s="8" t="s">
        <v>373</v>
      </c>
      <c r="C121" s="10">
        <v>42117720</v>
      </c>
      <c r="D121" s="1">
        <f t="shared" si="6"/>
        <v>0.3</v>
      </c>
      <c r="E121" s="15">
        <v>0.3</v>
      </c>
      <c r="F121" s="13"/>
      <c r="G121" s="7"/>
      <c r="H121" s="7"/>
      <c r="I121" s="7"/>
    </row>
    <row r="122" spans="1:9" x14ac:dyDescent="0.25">
      <c r="A122" s="10">
        <v>117</v>
      </c>
      <c r="B122" s="5" t="s">
        <v>23</v>
      </c>
      <c r="C122" s="10">
        <v>37799781</v>
      </c>
      <c r="D122" s="1">
        <f t="shared" si="6"/>
        <v>367.9</v>
      </c>
      <c r="E122" s="14">
        <f>316.7+1.3</f>
        <v>318</v>
      </c>
      <c r="F122" s="4"/>
      <c r="G122" s="4">
        <v>49.9</v>
      </c>
      <c r="H122" s="4"/>
      <c r="I122" s="4"/>
    </row>
    <row r="123" spans="1:9" x14ac:dyDescent="0.25">
      <c r="A123" s="10">
        <v>118</v>
      </c>
      <c r="B123" s="5" t="s">
        <v>82</v>
      </c>
      <c r="C123" s="10">
        <v>40508360</v>
      </c>
      <c r="D123" s="16">
        <f t="shared" si="6"/>
        <v>5.2</v>
      </c>
      <c r="E123" s="14">
        <v>5.2</v>
      </c>
      <c r="F123" s="4"/>
      <c r="G123" s="4"/>
      <c r="H123" s="4"/>
      <c r="I123" s="4"/>
    </row>
    <row r="124" spans="1:9" x14ac:dyDescent="0.25">
      <c r="A124" s="10">
        <v>119</v>
      </c>
      <c r="B124" s="5" t="s">
        <v>76</v>
      </c>
      <c r="C124" s="10">
        <v>37255813</v>
      </c>
      <c r="D124" s="1">
        <f t="shared" si="6"/>
        <v>66.7</v>
      </c>
      <c r="E124" s="14">
        <f>52.6+14.1</f>
        <v>66.7</v>
      </c>
      <c r="F124" s="4"/>
      <c r="G124" s="4"/>
      <c r="H124" s="4"/>
      <c r="I124" s="4"/>
    </row>
    <row r="125" spans="1:9" x14ac:dyDescent="0.25">
      <c r="A125" s="10">
        <v>120</v>
      </c>
      <c r="B125" s="3" t="s">
        <v>18</v>
      </c>
      <c r="C125" s="10">
        <v>39944261</v>
      </c>
      <c r="D125" s="1">
        <f t="shared" si="1"/>
        <v>0.3</v>
      </c>
      <c r="E125" s="4"/>
      <c r="F125" s="4"/>
      <c r="G125" s="4"/>
      <c r="H125" s="4">
        <v>0.3</v>
      </c>
      <c r="I125" s="4"/>
    </row>
    <row r="126" spans="1:9" x14ac:dyDescent="0.25">
      <c r="A126" s="10">
        <v>121</v>
      </c>
      <c r="B126" s="5" t="s">
        <v>58</v>
      </c>
      <c r="C126" s="10">
        <v>38982767</v>
      </c>
      <c r="D126" s="1">
        <f t="shared" ref="D126:D137" si="7">E126+F126+G126+H126+I126</f>
        <v>12.8</v>
      </c>
      <c r="E126" s="4">
        <v>12.8</v>
      </c>
      <c r="F126" s="4"/>
      <c r="G126" s="4"/>
      <c r="H126" s="4"/>
      <c r="I126" s="4"/>
    </row>
    <row r="127" spans="1:9" x14ac:dyDescent="0.25">
      <c r="A127" s="4">
        <v>122</v>
      </c>
      <c r="B127" s="3" t="s">
        <v>342</v>
      </c>
      <c r="C127" s="10">
        <v>31598815</v>
      </c>
      <c r="D127" s="16">
        <f t="shared" si="7"/>
        <v>4.3</v>
      </c>
      <c r="E127" s="4"/>
      <c r="F127" s="4"/>
      <c r="G127" s="14">
        <v>4.3</v>
      </c>
      <c r="H127" s="4"/>
      <c r="I127" s="4"/>
    </row>
    <row r="128" spans="1:9" x14ac:dyDescent="0.25">
      <c r="A128" s="4">
        <v>123</v>
      </c>
      <c r="B128" s="5" t="s">
        <v>84</v>
      </c>
      <c r="C128" s="10">
        <v>40967989</v>
      </c>
      <c r="D128" s="16">
        <f t="shared" si="7"/>
        <v>1</v>
      </c>
      <c r="E128" s="4">
        <v>0.7</v>
      </c>
      <c r="F128" s="4"/>
      <c r="G128" s="4"/>
      <c r="H128" s="4">
        <v>0.3</v>
      </c>
      <c r="I128" s="4"/>
    </row>
    <row r="129" spans="1:9" x14ac:dyDescent="0.25">
      <c r="A129" s="4">
        <v>124</v>
      </c>
      <c r="B129" s="3" t="s">
        <v>139</v>
      </c>
      <c r="C129" s="10">
        <v>42719729</v>
      </c>
      <c r="D129" s="1">
        <f t="shared" si="7"/>
        <v>11.6</v>
      </c>
      <c r="E129" s="13">
        <v>11.6</v>
      </c>
      <c r="F129" s="7"/>
      <c r="G129" s="7"/>
      <c r="H129" s="7"/>
      <c r="I129" s="13"/>
    </row>
    <row r="130" spans="1:9" x14ac:dyDescent="0.25">
      <c r="A130" s="4">
        <v>125</v>
      </c>
      <c r="B130" s="8" t="s">
        <v>371</v>
      </c>
      <c r="C130" s="10">
        <v>43167712</v>
      </c>
      <c r="D130" s="16">
        <f t="shared" si="7"/>
        <v>18.799999999999997</v>
      </c>
      <c r="E130" s="4">
        <f>18.4+0.4</f>
        <v>18.799999999999997</v>
      </c>
      <c r="F130" s="4"/>
      <c r="G130" s="4"/>
      <c r="H130" s="4"/>
      <c r="I130" s="4"/>
    </row>
    <row r="131" spans="1:9" x14ac:dyDescent="0.25">
      <c r="A131" s="4">
        <v>126</v>
      </c>
      <c r="B131" s="5" t="s">
        <v>75</v>
      </c>
      <c r="C131" s="10">
        <v>36415181</v>
      </c>
      <c r="D131" s="16">
        <f t="shared" si="7"/>
        <v>318.8</v>
      </c>
      <c r="E131" s="14">
        <v>306.7</v>
      </c>
      <c r="F131" s="4"/>
      <c r="G131" s="4"/>
      <c r="H131" s="4"/>
      <c r="I131" s="14">
        <v>12.1</v>
      </c>
    </row>
    <row r="132" spans="1:9" x14ac:dyDescent="0.25">
      <c r="A132" s="4">
        <v>127</v>
      </c>
      <c r="B132" s="5" t="s">
        <v>372</v>
      </c>
      <c r="C132" s="19">
        <v>31329313</v>
      </c>
      <c r="D132" s="16">
        <f t="shared" si="7"/>
        <v>149.69999999999999</v>
      </c>
      <c r="E132" s="14">
        <f>149.5+0.2</f>
        <v>149.69999999999999</v>
      </c>
      <c r="F132" s="4"/>
      <c r="G132" s="4"/>
      <c r="H132" s="4"/>
      <c r="I132" s="4"/>
    </row>
    <row r="133" spans="1:9" x14ac:dyDescent="0.25">
      <c r="A133" s="4">
        <v>128</v>
      </c>
      <c r="B133" s="3" t="s">
        <v>145</v>
      </c>
      <c r="C133" s="10">
        <v>43144996</v>
      </c>
      <c r="D133" s="16">
        <f t="shared" si="7"/>
        <v>6.2</v>
      </c>
      <c r="E133" s="14">
        <v>6.2</v>
      </c>
      <c r="F133" s="4"/>
      <c r="G133" s="4"/>
      <c r="H133" s="4"/>
      <c r="I133" s="4"/>
    </row>
    <row r="134" spans="1:9" x14ac:dyDescent="0.25">
      <c r="A134" s="4">
        <v>129</v>
      </c>
      <c r="B134" s="3" t="s">
        <v>120</v>
      </c>
      <c r="C134" s="10">
        <v>42296343</v>
      </c>
      <c r="D134" s="16">
        <f t="shared" si="7"/>
        <v>54.4</v>
      </c>
      <c r="E134" s="15">
        <v>18.399999999999999</v>
      </c>
      <c r="F134" s="13"/>
      <c r="G134" s="13"/>
      <c r="H134" s="15">
        <v>36</v>
      </c>
      <c r="I134" s="13"/>
    </row>
    <row r="135" spans="1:9" x14ac:dyDescent="0.25">
      <c r="A135" s="4">
        <v>130</v>
      </c>
      <c r="B135" s="5" t="s">
        <v>62</v>
      </c>
      <c r="C135" s="10">
        <v>41841100</v>
      </c>
      <c r="D135" s="16">
        <f t="shared" si="7"/>
        <v>36.200000000000003</v>
      </c>
      <c r="E135" s="14">
        <v>36.200000000000003</v>
      </c>
      <c r="F135" s="4"/>
      <c r="G135" s="4"/>
      <c r="H135" s="4"/>
      <c r="I135" s="4"/>
    </row>
    <row r="136" spans="1:9" x14ac:dyDescent="0.25">
      <c r="A136" s="4">
        <v>131</v>
      </c>
      <c r="B136" s="3" t="s">
        <v>208</v>
      </c>
      <c r="C136" s="10">
        <v>31036765</v>
      </c>
      <c r="D136" s="16">
        <f t="shared" si="7"/>
        <v>165.8</v>
      </c>
      <c r="E136" s="4"/>
      <c r="F136" s="4"/>
      <c r="G136" s="14">
        <v>162.4</v>
      </c>
      <c r="H136" s="4"/>
      <c r="I136" s="4">
        <v>3.4</v>
      </c>
    </row>
    <row r="137" spans="1:9" x14ac:dyDescent="0.25">
      <c r="A137" s="4">
        <v>132</v>
      </c>
      <c r="B137" s="5" t="s">
        <v>28</v>
      </c>
      <c r="C137" s="10">
        <v>35651919</v>
      </c>
      <c r="D137" s="16">
        <f t="shared" si="7"/>
        <v>10.199999999999999</v>
      </c>
      <c r="E137" s="14">
        <f>10.1+0.1</f>
        <v>10.199999999999999</v>
      </c>
      <c r="F137" s="4"/>
      <c r="G137" s="4"/>
      <c r="H137" s="4"/>
      <c r="I137" s="4"/>
    </row>
    <row r="138" spans="1:9" x14ac:dyDescent="0.25">
      <c r="A138" s="4">
        <v>133</v>
      </c>
      <c r="B138" s="3" t="s">
        <v>223</v>
      </c>
      <c r="C138" s="10">
        <v>42262230</v>
      </c>
      <c r="D138" s="1">
        <f>E138+F138+G138+H138+I138</f>
        <v>57.7</v>
      </c>
      <c r="E138" s="4"/>
      <c r="F138" s="4"/>
      <c r="G138" s="4">
        <v>57.7</v>
      </c>
      <c r="H138" s="4"/>
      <c r="I138" s="4"/>
    </row>
    <row r="139" spans="1:9" x14ac:dyDescent="0.25">
      <c r="A139" s="4">
        <v>134</v>
      </c>
      <c r="B139" s="3" t="s">
        <v>224</v>
      </c>
      <c r="C139" s="10">
        <v>42586325</v>
      </c>
      <c r="D139" s="16">
        <f>E139+F139+G139+H139+I139</f>
        <v>33</v>
      </c>
      <c r="E139" s="4"/>
      <c r="F139" s="4"/>
      <c r="G139" s="14">
        <v>33</v>
      </c>
      <c r="H139" s="4"/>
      <c r="I139" s="4"/>
    </row>
    <row r="140" spans="1:9" x14ac:dyDescent="0.25">
      <c r="A140" s="4">
        <v>135</v>
      </c>
      <c r="B140" s="8" t="s">
        <v>442</v>
      </c>
      <c r="C140" s="10">
        <v>44149796</v>
      </c>
      <c r="D140" s="16">
        <f>E140+F140+G140+H140+I140</f>
        <v>1.9</v>
      </c>
      <c r="E140" s="4">
        <v>1.9</v>
      </c>
      <c r="F140" s="4"/>
      <c r="G140" s="4"/>
      <c r="H140" s="4"/>
      <c r="I140" s="4"/>
    </row>
    <row r="141" spans="1:9" x14ac:dyDescent="0.25">
      <c r="A141" s="19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4">
        <v>136</v>
      </c>
      <c r="B142" s="5" t="s">
        <v>21</v>
      </c>
      <c r="C142" s="10">
        <v>38446066</v>
      </c>
      <c r="D142" s="16">
        <f t="shared" ref="D142:D165" si="8">E142+F142+G142+H142+I142</f>
        <v>280.10000000000002</v>
      </c>
      <c r="E142" s="14">
        <f>19.7+100.5</f>
        <v>120.2</v>
      </c>
      <c r="F142" s="4"/>
      <c r="G142" s="4"/>
      <c r="H142" s="4">
        <v>134.9</v>
      </c>
      <c r="I142" s="14">
        <v>25</v>
      </c>
    </row>
    <row r="143" spans="1:9" x14ac:dyDescent="0.25">
      <c r="A143" s="4">
        <v>137</v>
      </c>
      <c r="B143" s="5" t="s">
        <v>24</v>
      </c>
      <c r="C143" s="10">
        <v>20473232</v>
      </c>
      <c r="D143" s="1">
        <f t="shared" si="8"/>
        <v>28.799999999999997</v>
      </c>
      <c r="E143" s="4">
        <f>7.8+4.6</f>
        <v>12.399999999999999</v>
      </c>
      <c r="F143" s="4"/>
      <c r="G143" s="4"/>
      <c r="H143" s="4">
        <v>16.399999999999999</v>
      </c>
      <c r="I143" s="4"/>
    </row>
    <row r="144" spans="1:9" x14ac:dyDescent="0.25">
      <c r="A144" s="4">
        <v>138</v>
      </c>
      <c r="B144" s="8" t="s">
        <v>346</v>
      </c>
      <c r="C144" s="10">
        <v>40559085</v>
      </c>
      <c r="D144" s="1">
        <f t="shared" si="8"/>
        <v>63.9</v>
      </c>
      <c r="E144" s="4"/>
      <c r="F144" s="4"/>
      <c r="G144" s="4">
        <v>63.9</v>
      </c>
      <c r="H144" s="4"/>
      <c r="I144" s="4"/>
    </row>
    <row r="145" spans="1:9" x14ac:dyDescent="0.25">
      <c r="A145" s="4">
        <v>139</v>
      </c>
      <c r="B145" s="3" t="s">
        <v>399</v>
      </c>
      <c r="C145" s="4">
        <v>22162223</v>
      </c>
      <c r="D145" s="16">
        <f t="shared" si="8"/>
        <v>2</v>
      </c>
      <c r="E145" s="4"/>
      <c r="F145" s="4"/>
      <c r="G145" s="4"/>
      <c r="H145" s="14">
        <v>2</v>
      </c>
      <c r="I145" s="4"/>
    </row>
    <row r="146" spans="1:9" x14ac:dyDescent="0.25">
      <c r="A146" s="4">
        <v>140</v>
      </c>
      <c r="B146" s="5" t="s">
        <v>25</v>
      </c>
      <c r="C146" s="10">
        <v>22150935</v>
      </c>
      <c r="D146" s="1">
        <f t="shared" si="8"/>
        <v>11.4</v>
      </c>
      <c r="E146" s="4"/>
      <c r="F146" s="4"/>
      <c r="G146" s="4"/>
      <c r="H146" s="4">
        <v>11.4</v>
      </c>
      <c r="I146" s="4"/>
    </row>
    <row r="147" spans="1:9" x14ac:dyDescent="0.25">
      <c r="A147" s="4">
        <v>141</v>
      </c>
      <c r="B147" s="3" t="s">
        <v>345</v>
      </c>
      <c r="C147" s="10">
        <v>38711980</v>
      </c>
      <c r="D147" s="16">
        <f t="shared" si="8"/>
        <v>43.6</v>
      </c>
      <c r="E147" s="7"/>
      <c r="F147" s="7"/>
      <c r="G147" s="15">
        <v>43.6</v>
      </c>
      <c r="H147" s="13"/>
      <c r="I147" s="7"/>
    </row>
    <row r="148" spans="1:9" x14ac:dyDescent="0.25">
      <c r="A148" s="4">
        <v>142</v>
      </c>
      <c r="B148" s="3" t="s">
        <v>430</v>
      </c>
      <c r="C148" s="4">
        <v>24913538</v>
      </c>
      <c r="D148" s="16">
        <f t="shared" si="8"/>
        <v>0.3</v>
      </c>
      <c r="E148" s="7"/>
      <c r="F148" s="7"/>
      <c r="G148" s="15"/>
      <c r="H148" s="13">
        <v>0.3</v>
      </c>
      <c r="I148" s="7"/>
    </row>
    <row r="149" spans="1:9" x14ac:dyDescent="0.25">
      <c r="A149" s="4">
        <v>143</v>
      </c>
      <c r="B149" s="5" t="s">
        <v>27</v>
      </c>
      <c r="C149" s="10">
        <v>33980959</v>
      </c>
      <c r="D149" s="1">
        <f t="shared" si="8"/>
        <v>8.1999999999999993</v>
      </c>
      <c r="E149" s="4">
        <v>6.3</v>
      </c>
      <c r="F149" s="4"/>
      <c r="G149" s="4"/>
      <c r="H149" s="14">
        <v>1.9</v>
      </c>
      <c r="I149" s="4"/>
    </row>
    <row r="150" spans="1:9" x14ac:dyDescent="0.25">
      <c r="A150" s="4">
        <v>144</v>
      </c>
      <c r="B150" s="3" t="s">
        <v>10</v>
      </c>
      <c r="C150" s="10">
        <v>20475544</v>
      </c>
      <c r="D150" s="1">
        <f t="shared" si="8"/>
        <v>6.5</v>
      </c>
      <c r="E150" s="4">
        <v>3.2</v>
      </c>
      <c r="F150" s="4"/>
      <c r="G150" s="4"/>
      <c r="H150" s="4">
        <v>3.3</v>
      </c>
      <c r="I150" s="4"/>
    </row>
    <row r="151" spans="1:9" x14ac:dyDescent="0.25">
      <c r="A151" s="4">
        <v>145</v>
      </c>
      <c r="B151" s="5" t="s">
        <v>20</v>
      </c>
      <c r="C151" s="10">
        <v>36900221</v>
      </c>
      <c r="D151" s="1">
        <f t="shared" si="8"/>
        <v>4.5</v>
      </c>
      <c r="E151" s="4"/>
      <c r="F151" s="4"/>
      <c r="G151" s="4"/>
      <c r="H151" s="4">
        <v>4.5</v>
      </c>
      <c r="I151" s="4"/>
    </row>
    <row r="152" spans="1:9" x14ac:dyDescent="0.25">
      <c r="A152" s="4">
        <v>146</v>
      </c>
      <c r="B152" s="3" t="s">
        <v>401</v>
      </c>
      <c r="C152" s="4">
        <v>22133121</v>
      </c>
      <c r="D152" s="1">
        <f t="shared" si="8"/>
        <v>5.4</v>
      </c>
      <c r="E152" s="4"/>
      <c r="F152" s="4"/>
      <c r="G152" s="4"/>
      <c r="H152" s="4">
        <v>5.4</v>
      </c>
      <c r="I152" s="4"/>
    </row>
    <row r="153" spans="1:9" x14ac:dyDescent="0.25">
      <c r="A153" s="4">
        <v>147</v>
      </c>
      <c r="B153" s="5" t="s">
        <v>35</v>
      </c>
      <c r="C153" s="10">
        <v>22140084</v>
      </c>
      <c r="D153" s="1">
        <f t="shared" si="8"/>
        <v>19.100000000000001</v>
      </c>
      <c r="E153" s="4">
        <v>5.7</v>
      </c>
      <c r="F153" s="4"/>
      <c r="G153" s="4"/>
      <c r="H153" s="4">
        <v>13.4</v>
      </c>
      <c r="I153" s="4"/>
    </row>
    <row r="154" spans="1:9" x14ac:dyDescent="0.25">
      <c r="A154" s="4">
        <v>148</v>
      </c>
      <c r="B154" s="3" t="s">
        <v>428</v>
      </c>
      <c r="C154" s="4">
        <v>24913449</v>
      </c>
      <c r="D154" s="1">
        <f t="shared" si="8"/>
        <v>0.3</v>
      </c>
      <c r="E154" s="4"/>
      <c r="F154" s="4"/>
      <c r="G154" s="4"/>
      <c r="H154" s="4">
        <v>0.3</v>
      </c>
      <c r="I154" s="4"/>
    </row>
    <row r="155" spans="1:9" x14ac:dyDescent="0.25">
      <c r="A155" s="4">
        <v>149</v>
      </c>
      <c r="B155" s="3" t="s">
        <v>383</v>
      </c>
      <c r="C155" s="4">
        <v>23281378</v>
      </c>
      <c r="D155" s="1">
        <f t="shared" si="8"/>
        <v>9.1999999999999993</v>
      </c>
      <c r="E155" s="4"/>
      <c r="F155" s="4"/>
      <c r="G155" s="4">
        <v>6.5</v>
      </c>
      <c r="H155" s="4">
        <v>2.7</v>
      </c>
      <c r="I155" s="4"/>
    </row>
    <row r="156" spans="1:9" x14ac:dyDescent="0.25">
      <c r="A156" s="4">
        <v>150</v>
      </c>
      <c r="B156" s="5" t="s">
        <v>44</v>
      </c>
      <c r="C156" s="10">
        <v>30905910</v>
      </c>
      <c r="D156" s="1">
        <f t="shared" si="8"/>
        <v>2.8</v>
      </c>
      <c r="E156" s="4"/>
      <c r="F156" s="4"/>
      <c r="G156" s="4"/>
      <c r="H156" s="4">
        <v>2.8</v>
      </c>
      <c r="I156" s="4"/>
    </row>
    <row r="157" spans="1:9" x14ac:dyDescent="0.25">
      <c r="A157" s="4">
        <v>151</v>
      </c>
      <c r="B157" s="5" t="s">
        <v>64</v>
      </c>
      <c r="C157" s="10">
        <v>25478464</v>
      </c>
      <c r="D157" s="16">
        <f t="shared" si="8"/>
        <v>11.8</v>
      </c>
      <c r="E157" s="4"/>
      <c r="F157" s="4"/>
      <c r="G157" s="4"/>
      <c r="H157" s="14">
        <v>11.8</v>
      </c>
      <c r="I157" s="4"/>
    </row>
    <row r="158" spans="1:9" x14ac:dyDescent="0.25">
      <c r="A158" s="4">
        <v>152</v>
      </c>
      <c r="B158" s="5" t="s">
        <v>41</v>
      </c>
      <c r="C158" s="10">
        <v>30743287</v>
      </c>
      <c r="D158" s="1">
        <f t="shared" si="8"/>
        <v>6.2</v>
      </c>
      <c r="E158" s="4"/>
      <c r="F158" s="4"/>
      <c r="G158" s="4"/>
      <c r="H158" s="4">
        <v>6.2</v>
      </c>
      <c r="I158" s="4"/>
    </row>
    <row r="159" spans="1:9" x14ac:dyDescent="0.25">
      <c r="A159" s="4">
        <v>153</v>
      </c>
      <c r="B159" s="3" t="s">
        <v>427</v>
      </c>
      <c r="C159" s="4">
        <v>24913455</v>
      </c>
      <c r="D159" s="1">
        <f t="shared" si="8"/>
        <v>0.3</v>
      </c>
      <c r="E159" s="4"/>
      <c r="F159" s="4"/>
      <c r="G159" s="4"/>
      <c r="H159" s="4">
        <v>0.3</v>
      </c>
      <c r="I159" s="4"/>
    </row>
    <row r="160" spans="1:9" x14ac:dyDescent="0.25">
      <c r="A160" s="4">
        <v>154</v>
      </c>
      <c r="B160" s="5" t="s">
        <v>38</v>
      </c>
      <c r="C160" s="10">
        <v>19267065</v>
      </c>
      <c r="D160" s="16">
        <f t="shared" si="8"/>
        <v>8.8000000000000007</v>
      </c>
      <c r="E160" s="4"/>
      <c r="F160" s="4"/>
      <c r="G160" s="4"/>
      <c r="H160" s="14">
        <v>8.8000000000000007</v>
      </c>
      <c r="I160" s="4"/>
    </row>
    <row r="161" spans="1:9" x14ac:dyDescent="0.25">
      <c r="A161" s="4">
        <v>155</v>
      </c>
      <c r="B161" s="5" t="s">
        <v>56</v>
      </c>
      <c r="C161" s="10">
        <v>37438770</v>
      </c>
      <c r="D161" s="16">
        <f t="shared" si="8"/>
        <v>5</v>
      </c>
      <c r="E161" s="4">
        <v>2.9</v>
      </c>
      <c r="F161" s="4"/>
      <c r="G161" s="4"/>
      <c r="H161" s="4">
        <v>2.1</v>
      </c>
      <c r="I161" s="4"/>
    </row>
    <row r="162" spans="1:9" x14ac:dyDescent="0.25">
      <c r="A162" s="4">
        <v>156</v>
      </c>
      <c r="B162" s="5" t="s">
        <v>42</v>
      </c>
      <c r="C162" s="10">
        <v>30743313</v>
      </c>
      <c r="D162" s="1">
        <f t="shared" si="8"/>
        <v>4.8</v>
      </c>
      <c r="E162" s="4"/>
      <c r="F162" s="4"/>
      <c r="G162" s="4"/>
      <c r="H162" s="4">
        <v>4.8</v>
      </c>
      <c r="I162" s="4"/>
    </row>
    <row r="163" spans="1:9" x14ac:dyDescent="0.25">
      <c r="A163" s="4">
        <v>157</v>
      </c>
      <c r="B163" s="5" t="s">
        <v>45</v>
      </c>
      <c r="C163" s="10">
        <v>30905947</v>
      </c>
      <c r="D163" s="1">
        <f t="shared" si="8"/>
        <v>344.4</v>
      </c>
      <c r="E163" s="4">
        <f>70.2+60</f>
        <v>130.19999999999999</v>
      </c>
      <c r="F163" s="4"/>
      <c r="G163" s="4"/>
      <c r="H163" s="4">
        <v>214.2</v>
      </c>
      <c r="I163" s="4"/>
    </row>
    <row r="164" spans="1:9" x14ac:dyDescent="0.25">
      <c r="A164" s="4">
        <v>158</v>
      </c>
      <c r="B164" s="5" t="s">
        <v>92</v>
      </c>
      <c r="C164" s="10">
        <v>20494292</v>
      </c>
      <c r="D164" s="16">
        <f t="shared" si="8"/>
        <v>494.90000000000003</v>
      </c>
      <c r="E164" s="4">
        <f>133.7+178.4</f>
        <v>312.10000000000002</v>
      </c>
      <c r="F164" s="4"/>
      <c r="G164" s="4">
        <v>17.3</v>
      </c>
      <c r="H164" s="4">
        <v>165.5</v>
      </c>
      <c r="I164" s="4"/>
    </row>
    <row r="165" spans="1:9" x14ac:dyDescent="0.25">
      <c r="A165" s="4">
        <v>159</v>
      </c>
      <c r="B165" s="3" t="s">
        <v>431</v>
      </c>
      <c r="C165" s="4">
        <v>24913478</v>
      </c>
      <c r="D165" s="16">
        <f t="shared" si="8"/>
        <v>0.3</v>
      </c>
      <c r="E165" s="4"/>
      <c r="F165" s="4"/>
      <c r="G165" s="4"/>
      <c r="H165" s="4">
        <v>0.3</v>
      </c>
      <c r="I165" s="4"/>
    </row>
    <row r="166" spans="1:9" x14ac:dyDescent="0.25">
      <c r="A166" s="4">
        <v>160</v>
      </c>
      <c r="B166" s="3" t="s">
        <v>100</v>
      </c>
      <c r="C166" s="10">
        <v>19265913</v>
      </c>
      <c r="D166" s="1">
        <f t="shared" ref="D166" si="9">E166+F166+G166+H166+I166</f>
        <v>552</v>
      </c>
      <c r="E166" s="14">
        <f>60.4+143.2</f>
        <v>203.6</v>
      </c>
      <c r="F166" s="4"/>
      <c r="G166" s="14">
        <v>251.7</v>
      </c>
      <c r="H166" s="4">
        <v>96.7</v>
      </c>
      <c r="I166" s="4"/>
    </row>
    <row r="167" spans="1:9" x14ac:dyDescent="0.25">
      <c r="A167" s="4">
        <v>161</v>
      </c>
      <c r="B167" s="5" t="s">
        <v>47</v>
      </c>
      <c r="C167" s="10">
        <v>31299986</v>
      </c>
      <c r="D167" s="16">
        <f t="shared" ref="D167:D177" si="10">E167+F167+G167+H167+I167</f>
        <v>1</v>
      </c>
      <c r="E167" s="4"/>
      <c r="F167" s="4"/>
      <c r="G167" s="4"/>
      <c r="H167" s="14">
        <v>1</v>
      </c>
      <c r="I167" s="4"/>
    </row>
    <row r="168" spans="1:9" x14ac:dyDescent="0.25">
      <c r="A168" s="4">
        <v>162</v>
      </c>
      <c r="B168" s="3" t="s">
        <v>15</v>
      </c>
      <c r="C168" s="10">
        <v>22140032</v>
      </c>
      <c r="D168" s="1">
        <f t="shared" si="10"/>
        <v>224.6</v>
      </c>
      <c r="E168" s="14">
        <v>211.9</v>
      </c>
      <c r="F168" s="4"/>
      <c r="G168" s="4"/>
      <c r="H168" s="4">
        <v>10.6</v>
      </c>
      <c r="I168" s="4">
        <v>2.1</v>
      </c>
    </row>
    <row r="169" spans="1:9" x14ac:dyDescent="0.25">
      <c r="A169" s="4">
        <v>163</v>
      </c>
      <c r="B169" s="3" t="s">
        <v>400</v>
      </c>
      <c r="C169" s="4">
        <v>41743656</v>
      </c>
      <c r="D169" s="16">
        <f t="shared" si="10"/>
        <v>225.3</v>
      </c>
      <c r="E169" s="14">
        <v>82.3</v>
      </c>
      <c r="F169" s="4"/>
      <c r="G169" s="4"/>
      <c r="H169" s="14">
        <v>143</v>
      </c>
      <c r="I169" s="4"/>
    </row>
    <row r="170" spans="1:9" x14ac:dyDescent="0.25">
      <c r="A170" s="4">
        <v>164</v>
      </c>
      <c r="B170" s="8" t="s">
        <v>398</v>
      </c>
      <c r="C170" s="4">
        <v>22162232</v>
      </c>
      <c r="D170" s="1">
        <f t="shared" si="10"/>
        <v>5.6</v>
      </c>
      <c r="E170" s="14"/>
      <c r="F170" s="4"/>
      <c r="G170" s="4"/>
      <c r="H170" s="4">
        <v>5.6</v>
      </c>
      <c r="I170" s="4"/>
    </row>
    <row r="171" spans="1:9" x14ac:dyDescent="0.25">
      <c r="A171" s="4">
        <v>165</v>
      </c>
      <c r="B171" s="5" t="s">
        <v>66</v>
      </c>
      <c r="C171" s="10">
        <v>25480372</v>
      </c>
      <c r="D171" s="16">
        <f t="shared" si="10"/>
        <v>8.8999999999999986</v>
      </c>
      <c r="E171" s="4">
        <v>3.3</v>
      </c>
      <c r="F171" s="4"/>
      <c r="G171" s="4"/>
      <c r="H171" s="14">
        <v>5.6</v>
      </c>
      <c r="I171" s="4"/>
    </row>
    <row r="172" spans="1:9" x14ac:dyDescent="0.25">
      <c r="A172" s="4">
        <v>166</v>
      </c>
      <c r="B172" s="3" t="s">
        <v>13</v>
      </c>
      <c r="C172" s="10">
        <v>19264782</v>
      </c>
      <c r="D172" s="1">
        <f t="shared" si="10"/>
        <v>9.9</v>
      </c>
      <c r="E172" s="14">
        <v>6.8</v>
      </c>
      <c r="F172" s="4"/>
      <c r="G172" s="4"/>
      <c r="H172" s="4">
        <v>3.1</v>
      </c>
      <c r="I172" s="4"/>
    </row>
    <row r="173" spans="1:9" x14ac:dyDescent="0.25">
      <c r="A173" s="4">
        <v>167</v>
      </c>
      <c r="B173" s="3" t="s">
        <v>436</v>
      </c>
      <c r="C173" s="4">
        <v>25478180</v>
      </c>
      <c r="D173" s="1">
        <f t="shared" si="10"/>
        <v>12.6</v>
      </c>
      <c r="E173" s="14"/>
      <c r="F173" s="4"/>
      <c r="G173" s="4"/>
      <c r="H173" s="4">
        <v>12.6</v>
      </c>
      <c r="I173" s="4"/>
    </row>
    <row r="174" spans="1:9" x14ac:dyDescent="0.25">
      <c r="A174" s="4">
        <v>168</v>
      </c>
      <c r="B174" s="5" t="s">
        <v>51</v>
      </c>
      <c r="C174" s="10">
        <v>32219922</v>
      </c>
      <c r="D174" s="16">
        <f t="shared" si="10"/>
        <v>17.899999999999999</v>
      </c>
      <c r="E174" s="4">
        <v>1.2</v>
      </c>
      <c r="F174" s="4"/>
      <c r="G174" s="14">
        <v>10.5</v>
      </c>
      <c r="H174" s="4">
        <v>6.2</v>
      </c>
      <c r="I174" s="4"/>
    </row>
    <row r="175" spans="1:9" x14ac:dyDescent="0.25">
      <c r="A175" s="4">
        <v>169</v>
      </c>
      <c r="B175" s="3" t="s">
        <v>191</v>
      </c>
      <c r="C175" s="10">
        <v>33221329</v>
      </c>
      <c r="D175" s="16">
        <f t="shared" si="10"/>
        <v>18</v>
      </c>
      <c r="E175" s="15">
        <v>5</v>
      </c>
      <c r="F175" s="7"/>
      <c r="G175" s="7"/>
      <c r="H175" s="15">
        <v>13</v>
      </c>
      <c r="I175" s="7"/>
    </row>
    <row r="176" spans="1:9" x14ac:dyDescent="0.25">
      <c r="A176" s="4">
        <v>170</v>
      </c>
      <c r="B176" s="3" t="s">
        <v>161</v>
      </c>
      <c r="C176" s="10">
        <v>20472681</v>
      </c>
      <c r="D176" s="1">
        <f t="shared" si="10"/>
        <v>29.9</v>
      </c>
      <c r="E176" s="13">
        <v>14.9</v>
      </c>
      <c r="F176" s="7"/>
      <c r="G176" s="7"/>
      <c r="H176" s="15">
        <v>15</v>
      </c>
      <c r="I176" s="7"/>
    </row>
    <row r="177" spans="1:9" x14ac:dyDescent="0.25">
      <c r="A177" s="4">
        <v>171</v>
      </c>
      <c r="B177" s="5" t="s">
        <v>43</v>
      </c>
      <c r="C177" s="10">
        <v>30868303</v>
      </c>
      <c r="D177" s="1">
        <f t="shared" si="10"/>
        <v>2.8</v>
      </c>
      <c r="E177" s="4"/>
      <c r="F177" s="4"/>
      <c r="G177" s="4"/>
      <c r="H177" s="4">
        <v>2.8</v>
      </c>
      <c r="I177" s="4"/>
    </row>
    <row r="178" spans="1:9" x14ac:dyDescent="0.25">
      <c r="A178" s="4">
        <v>172</v>
      </c>
      <c r="B178" s="3" t="s">
        <v>14</v>
      </c>
      <c r="C178" s="10">
        <v>20471196</v>
      </c>
      <c r="D178" s="1">
        <f t="shared" ref="D178" si="11">E178+F178+G178+H178+I178</f>
        <v>4.7</v>
      </c>
      <c r="E178" s="4"/>
      <c r="F178" s="4"/>
      <c r="G178" s="4"/>
      <c r="H178" s="4">
        <v>4.7</v>
      </c>
      <c r="I178" s="4"/>
    </row>
    <row r="179" spans="1:9" x14ac:dyDescent="0.25">
      <c r="A179" s="4">
        <v>173</v>
      </c>
      <c r="B179" s="3" t="s">
        <v>192</v>
      </c>
      <c r="C179" s="10">
        <v>33893149</v>
      </c>
      <c r="D179" s="1">
        <f t="shared" ref="D179:D184" si="12">E179+F179+G179+H179+I179</f>
        <v>8.6999999999999993</v>
      </c>
      <c r="E179" s="13">
        <v>2.4</v>
      </c>
      <c r="F179" s="7"/>
      <c r="G179" s="13"/>
      <c r="H179" s="15">
        <v>6.3</v>
      </c>
      <c r="I179" s="7"/>
    </row>
    <row r="180" spans="1:9" x14ac:dyDescent="0.25">
      <c r="A180" s="4">
        <v>174</v>
      </c>
      <c r="B180" s="3" t="s">
        <v>402</v>
      </c>
      <c r="C180" s="4">
        <v>36549584</v>
      </c>
      <c r="D180" s="1">
        <f t="shared" si="12"/>
        <v>58.5</v>
      </c>
      <c r="E180" s="13">
        <v>53.8</v>
      </c>
      <c r="F180" s="7"/>
      <c r="G180" s="13"/>
      <c r="H180" s="15">
        <v>4.7</v>
      </c>
      <c r="I180" s="7"/>
    </row>
    <row r="181" spans="1:9" x14ac:dyDescent="0.25">
      <c r="A181" s="4">
        <v>175</v>
      </c>
      <c r="B181" s="5" t="s">
        <v>87</v>
      </c>
      <c r="C181" s="10">
        <v>32013120</v>
      </c>
      <c r="D181" s="1">
        <f t="shared" si="12"/>
        <v>87.3</v>
      </c>
      <c r="E181" s="4">
        <v>2.6</v>
      </c>
      <c r="F181" s="4"/>
      <c r="G181" s="4">
        <f>5.2+39</f>
        <v>44.2</v>
      </c>
      <c r="H181" s="4">
        <v>8.1999999999999993</v>
      </c>
      <c r="I181" s="14">
        <v>32.299999999999997</v>
      </c>
    </row>
    <row r="182" spans="1:9" x14ac:dyDescent="0.25">
      <c r="A182" s="4">
        <v>176</v>
      </c>
      <c r="B182" s="3" t="s">
        <v>429</v>
      </c>
      <c r="C182" s="4">
        <v>24913194</v>
      </c>
      <c r="D182" s="1">
        <f t="shared" si="12"/>
        <v>0.3</v>
      </c>
      <c r="E182" s="4"/>
      <c r="F182" s="4"/>
      <c r="G182" s="4"/>
      <c r="H182" s="17">
        <v>0.3</v>
      </c>
      <c r="I182" s="14"/>
    </row>
    <row r="183" spans="1:9" x14ac:dyDescent="0.25">
      <c r="A183" s="4">
        <v>177</v>
      </c>
      <c r="B183" s="5" t="s">
        <v>40</v>
      </c>
      <c r="C183" s="10">
        <v>22133078</v>
      </c>
      <c r="D183" s="16">
        <f t="shared" si="12"/>
        <v>225.20000000000002</v>
      </c>
      <c r="E183" s="14">
        <f>66.4+62.2</f>
        <v>128.60000000000002</v>
      </c>
      <c r="F183" s="4"/>
      <c r="G183" s="4"/>
      <c r="H183" s="17">
        <v>96.6</v>
      </c>
      <c r="I183" s="4"/>
    </row>
    <row r="184" spans="1:9" x14ac:dyDescent="0.25">
      <c r="A184" s="4">
        <v>178</v>
      </c>
      <c r="B184" s="5" t="s">
        <v>97</v>
      </c>
      <c r="C184" s="10">
        <v>35879440</v>
      </c>
      <c r="D184" s="16">
        <f t="shared" si="12"/>
        <v>115.9</v>
      </c>
      <c r="E184" s="14">
        <f>26.4+38.6</f>
        <v>65</v>
      </c>
      <c r="F184" s="4"/>
      <c r="G184" s="4"/>
      <c r="H184" s="17">
        <v>50.9</v>
      </c>
      <c r="I184" s="4"/>
    </row>
    <row r="185" spans="1:9" x14ac:dyDescent="0.25">
      <c r="I185" s="3"/>
    </row>
    <row r="186" spans="1:9" x14ac:dyDescent="0.25">
      <c r="A186" s="4">
        <v>179</v>
      </c>
      <c r="B186" s="5" t="s">
        <v>65</v>
      </c>
      <c r="C186" s="10">
        <v>30648131</v>
      </c>
      <c r="D186" s="1">
        <f t="shared" ref="D186:D197" si="13">E186+F186+G186+H186+I186</f>
        <v>40.200000000000003</v>
      </c>
      <c r="E186" s="14">
        <v>13</v>
      </c>
      <c r="F186" s="4"/>
      <c r="G186" s="4"/>
      <c r="H186" s="17">
        <v>27.2</v>
      </c>
      <c r="I186" s="4"/>
    </row>
    <row r="187" spans="1:9" x14ac:dyDescent="0.25">
      <c r="A187" s="4">
        <v>180</v>
      </c>
      <c r="B187" s="5" t="s">
        <v>52</v>
      </c>
      <c r="C187" s="10">
        <v>32276011</v>
      </c>
      <c r="D187" s="16">
        <f t="shared" si="13"/>
        <v>9.5</v>
      </c>
      <c r="E187" s="4"/>
      <c r="F187" s="4"/>
      <c r="G187" s="4">
        <v>6.1</v>
      </c>
      <c r="H187" s="23">
        <v>3.4</v>
      </c>
      <c r="I187" s="4"/>
    </row>
    <row r="188" spans="1:9" x14ac:dyDescent="0.25">
      <c r="A188" s="4">
        <v>181</v>
      </c>
      <c r="B188" s="5" t="s">
        <v>95</v>
      </c>
      <c r="C188" s="10">
        <v>31264712</v>
      </c>
      <c r="D188" s="16">
        <f t="shared" si="13"/>
        <v>56.1</v>
      </c>
      <c r="E188" s="4">
        <f>13.5+16</f>
        <v>29.5</v>
      </c>
      <c r="F188" s="4"/>
      <c r="G188" s="4"/>
      <c r="H188" s="14">
        <v>26.6</v>
      </c>
      <c r="I188" s="4"/>
    </row>
    <row r="189" spans="1:9" x14ac:dyDescent="0.25">
      <c r="A189" s="4">
        <v>182</v>
      </c>
      <c r="B189" s="3" t="s">
        <v>405</v>
      </c>
      <c r="C189" s="4">
        <v>22150912</v>
      </c>
      <c r="D189" s="16">
        <f t="shared" si="13"/>
        <v>10.5</v>
      </c>
      <c r="E189" s="4"/>
      <c r="F189" s="4"/>
      <c r="G189" s="4"/>
      <c r="H189" s="14">
        <v>10.5</v>
      </c>
      <c r="I189" s="4"/>
    </row>
    <row r="190" spans="1:9" x14ac:dyDescent="0.25">
      <c r="A190" s="4">
        <v>183</v>
      </c>
      <c r="B190" s="3" t="s">
        <v>440</v>
      </c>
      <c r="C190" s="4">
        <v>31682126</v>
      </c>
      <c r="D190" s="16">
        <f t="shared" si="13"/>
        <v>4.5</v>
      </c>
      <c r="E190" s="4"/>
      <c r="F190" s="4"/>
      <c r="G190" s="4"/>
      <c r="H190" s="14">
        <v>4.5</v>
      </c>
      <c r="I190" s="4"/>
    </row>
    <row r="191" spans="1:9" x14ac:dyDescent="0.25">
      <c r="A191" s="4">
        <v>184</v>
      </c>
      <c r="B191" s="3" t="s">
        <v>406</v>
      </c>
      <c r="C191" s="4">
        <v>30743292</v>
      </c>
      <c r="D191" s="16">
        <f t="shared" si="13"/>
        <v>2</v>
      </c>
      <c r="E191" s="4"/>
      <c r="F191" s="4"/>
      <c r="G191" s="4"/>
      <c r="H191" s="14">
        <v>2</v>
      </c>
      <c r="I191" s="4"/>
    </row>
    <row r="192" spans="1:9" x14ac:dyDescent="0.25">
      <c r="A192" s="4">
        <v>185</v>
      </c>
      <c r="B192" s="5" t="s">
        <v>90</v>
      </c>
      <c r="C192" s="10">
        <v>30648168</v>
      </c>
      <c r="D192" s="16">
        <f t="shared" si="13"/>
        <v>117.80000000000001</v>
      </c>
      <c r="E192" s="4"/>
      <c r="F192" s="4"/>
      <c r="G192" s="14">
        <v>88.2</v>
      </c>
      <c r="H192" s="4">
        <v>29.6</v>
      </c>
      <c r="I192" s="4"/>
    </row>
    <row r="193" spans="1:9" x14ac:dyDescent="0.25">
      <c r="A193" s="4">
        <v>186</v>
      </c>
      <c r="B193" s="5" t="s">
        <v>49</v>
      </c>
      <c r="C193" s="10">
        <v>31646554</v>
      </c>
      <c r="D193" s="16">
        <f t="shared" si="13"/>
        <v>26.8</v>
      </c>
      <c r="E193" s="14">
        <f>5.7+5.6</f>
        <v>11.3</v>
      </c>
      <c r="F193" s="4"/>
      <c r="G193" s="4"/>
      <c r="H193" s="14">
        <v>15.5</v>
      </c>
      <c r="I193" s="4"/>
    </row>
    <row r="194" spans="1:9" x14ac:dyDescent="0.25">
      <c r="A194" s="4">
        <v>187</v>
      </c>
      <c r="B194" s="5" t="s">
        <v>36</v>
      </c>
      <c r="C194" s="10">
        <v>30648147</v>
      </c>
      <c r="D194" s="1">
        <f t="shared" si="13"/>
        <v>3.5000000000000003E-2</v>
      </c>
      <c r="E194" s="4"/>
      <c r="F194" s="4"/>
      <c r="G194" s="4"/>
      <c r="H194" s="4">
        <v>3.5000000000000003E-2</v>
      </c>
      <c r="I194" s="4"/>
    </row>
    <row r="195" spans="1:9" x14ac:dyDescent="0.25">
      <c r="A195" s="4">
        <v>188</v>
      </c>
      <c r="B195" s="3" t="s">
        <v>435</v>
      </c>
      <c r="C195" s="4">
        <v>22154755</v>
      </c>
      <c r="D195" s="16">
        <f t="shared" si="13"/>
        <v>4</v>
      </c>
      <c r="E195" s="4"/>
      <c r="F195" s="4"/>
      <c r="G195" s="4"/>
      <c r="H195" s="14">
        <v>4</v>
      </c>
      <c r="I195" s="4"/>
    </row>
    <row r="196" spans="1:9" x14ac:dyDescent="0.25">
      <c r="A196" s="4"/>
      <c r="B196" s="3"/>
      <c r="C196" s="4"/>
      <c r="D196" s="1"/>
      <c r="E196" s="4"/>
      <c r="F196" s="4"/>
      <c r="G196" s="4"/>
      <c r="H196" s="14"/>
      <c r="I196" s="4"/>
    </row>
    <row r="197" spans="1:9" x14ac:dyDescent="0.25">
      <c r="A197" s="4">
        <v>189</v>
      </c>
      <c r="B197" s="3" t="s">
        <v>437</v>
      </c>
      <c r="C197" s="4">
        <v>19273410</v>
      </c>
      <c r="D197" s="1">
        <f t="shared" si="13"/>
        <v>21.5</v>
      </c>
      <c r="E197" s="4"/>
      <c r="F197" s="4"/>
      <c r="G197" s="4"/>
      <c r="H197" s="14">
        <v>21.5</v>
      </c>
      <c r="I197" s="4"/>
    </row>
    <row r="198" spans="1:9" x14ac:dyDescent="0.25">
      <c r="A198" s="3"/>
      <c r="B198" s="3"/>
      <c r="C198" s="3"/>
      <c r="D198" s="1"/>
      <c r="E198" s="3"/>
      <c r="F198" s="3"/>
      <c r="G198" s="3"/>
      <c r="H198" s="3"/>
      <c r="I198" s="3"/>
    </row>
    <row r="199" spans="1:9" x14ac:dyDescent="0.25">
      <c r="A199" s="4">
        <v>190</v>
      </c>
      <c r="B199" s="5" t="s">
        <v>26</v>
      </c>
      <c r="C199" s="10">
        <v>31374963</v>
      </c>
      <c r="D199" s="16">
        <f t="shared" ref="D199:D215" si="14">E199+F199+G199+H199+I199</f>
        <v>9.8000000000000007</v>
      </c>
      <c r="E199" s="4"/>
      <c r="F199" s="4"/>
      <c r="G199" s="4"/>
      <c r="H199" s="4"/>
      <c r="I199" s="4">
        <v>9.8000000000000007</v>
      </c>
    </row>
    <row r="200" spans="1:9" x14ac:dyDescent="0.25">
      <c r="A200" s="4">
        <v>191</v>
      </c>
      <c r="B200" s="5" t="s">
        <v>73</v>
      </c>
      <c r="C200" s="10">
        <v>35037542</v>
      </c>
      <c r="D200" s="1">
        <f t="shared" si="14"/>
        <v>0.9</v>
      </c>
      <c r="E200" s="4">
        <v>0.9</v>
      </c>
      <c r="F200" s="4"/>
      <c r="G200" s="4"/>
      <c r="H200" s="4"/>
      <c r="I200" s="4"/>
    </row>
    <row r="201" spans="1:9" x14ac:dyDescent="0.25">
      <c r="A201" s="4">
        <v>192</v>
      </c>
      <c r="B201" s="3" t="s">
        <v>215</v>
      </c>
      <c r="C201" s="10">
        <v>32474704</v>
      </c>
      <c r="D201" s="16">
        <f t="shared" si="14"/>
        <v>247.79999999999998</v>
      </c>
      <c r="E201" s="4"/>
      <c r="F201" s="4"/>
      <c r="G201" s="14">
        <v>162.19999999999999</v>
      </c>
      <c r="H201" s="4"/>
      <c r="I201" s="4">
        <v>85.6</v>
      </c>
    </row>
    <row r="202" spans="1:9" x14ac:dyDescent="0.25">
      <c r="A202" s="4">
        <v>193</v>
      </c>
      <c r="B202" s="5" t="s">
        <v>104</v>
      </c>
      <c r="C202" s="10">
        <v>32716040</v>
      </c>
      <c r="D202" s="16">
        <f t="shared" si="14"/>
        <v>320.89999999999998</v>
      </c>
      <c r="E202" s="15">
        <v>206.9</v>
      </c>
      <c r="F202" s="7"/>
      <c r="G202" s="7"/>
      <c r="H202" s="15">
        <v>114</v>
      </c>
      <c r="I202" s="7"/>
    </row>
    <row r="203" spans="1:9" x14ac:dyDescent="0.25">
      <c r="A203" s="4">
        <v>194</v>
      </c>
      <c r="B203" s="3" t="s">
        <v>105</v>
      </c>
      <c r="C203" s="10">
        <v>31676933</v>
      </c>
      <c r="D203" s="16">
        <f t="shared" si="14"/>
        <v>43.8</v>
      </c>
      <c r="E203" s="15">
        <v>23.2</v>
      </c>
      <c r="F203" s="7"/>
      <c r="G203" s="15">
        <v>20.6</v>
      </c>
      <c r="H203" s="7"/>
      <c r="I203" s="7"/>
    </row>
    <row r="204" spans="1:9" x14ac:dyDescent="0.25">
      <c r="A204" s="10">
        <v>195</v>
      </c>
      <c r="B204" s="5" t="s">
        <v>50</v>
      </c>
      <c r="C204" s="10">
        <v>31775571</v>
      </c>
      <c r="D204" s="16">
        <f t="shared" si="14"/>
        <v>54.7</v>
      </c>
      <c r="E204" s="4">
        <v>21.7</v>
      </c>
      <c r="F204" s="4"/>
      <c r="G204" s="14">
        <v>1</v>
      </c>
      <c r="H204" s="4"/>
      <c r="I204" s="14">
        <v>32</v>
      </c>
    </row>
    <row r="205" spans="1:9" x14ac:dyDescent="0.25">
      <c r="A205" s="4">
        <v>196</v>
      </c>
      <c r="B205" s="3" t="s">
        <v>216</v>
      </c>
      <c r="C205" s="12" t="s">
        <v>217</v>
      </c>
      <c r="D205" s="16">
        <f t="shared" si="14"/>
        <v>12</v>
      </c>
      <c r="E205" s="4"/>
      <c r="F205" s="4"/>
      <c r="G205" s="4"/>
      <c r="H205" s="4">
        <v>7.8</v>
      </c>
      <c r="I205" s="4">
        <v>4.2</v>
      </c>
    </row>
    <row r="206" spans="1:9" x14ac:dyDescent="0.25">
      <c r="A206" s="4">
        <v>197</v>
      </c>
      <c r="B206" s="5" t="s">
        <v>55</v>
      </c>
      <c r="C206" s="10">
        <v>36480156</v>
      </c>
      <c r="D206" s="1">
        <f t="shared" si="14"/>
        <v>223.4</v>
      </c>
      <c r="E206" s="4"/>
      <c r="F206" s="4"/>
      <c r="G206" s="4"/>
      <c r="H206" s="4">
        <v>223.4</v>
      </c>
      <c r="I206" s="4"/>
    </row>
    <row r="207" spans="1:9" x14ac:dyDescent="0.25">
      <c r="A207" s="4">
        <v>198</v>
      </c>
      <c r="B207" s="8" t="s">
        <v>370</v>
      </c>
      <c r="C207" s="10">
        <v>34441052</v>
      </c>
      <c r="D207" s="16">
        <f>E207+F207+G207+H207+I207</f>
        <v>213.7</v>
      </c>
      <c r="E207" s="4">
        <v>26.5</v>
      </c>
      <c r="F207" s="4"/>
      <c r="G207" s="4"/>
      <c r="H207" s="4">
        <v>187.2</v>
      </c>
      <c r="I207" s="4"/>
    </row>
    <row r="208" spans="1:9" x14ac:dyDescent="0.25">
      <c r="A208" s="4">
        <v>199</v>
      </c>
      <c r="B208" s="5" t="s">
        <v>48</v>
      </c>
      <c r="C208" s="10">
        <v>31624085</v>
      </c>
      <c r="D208" s="1">
        <f t="shared" si="14"/>
        <v>2331.9</v>
      </c>
      <c r="E208" s="4">
        <v>2277.6999999999998</v>
      </c>
      <c r="F208" s="4"/>
      <c r="G208" s="4">
        <f>18.6+0.7</f>
        <v>19.3</v>
      </c>
      <c r="H208" s="4"/>
      <c r="I208" s="4">
        <v>34.9</v>
      </c>
    </row>
    <row r="209" spans="1:9" x14ac:dyDescent="0.25">
      <c r="A209" s="4">
        <v>200</v>
      </c>
      <c r="B209" s="5" t="s">
        <v>29</v>
      </c>
      <c r="C209" s="10">
        <v>35928686</v>
      </c>
      <c r="D209" s="1">
        <f t="shared" si="14"/>
        <v>13.1</v>
      </c>
      <c r="E209" s="4">
        <v>13.1</v>
      </c>
      <c r="F209" s="4"/>
      <c r="G209" s="4"/>
      <c r="H209" s="4"/>
      <c r="I209" s="4"/>
    </row>
    <row r="210" spans="1:9" x14ac:dyDescent="0.25">
      <c r="A210" s="4">
        <v>201</v>
      </c>
      <c r="B210" s="5" t="s">
        <v>103</v>
      </c>
      <c r="C210" s="10">
        <v>32786060</v>
      </c>
      <c r="D210" s="16">
        <f t="shared" si="14"/>
        <v>16.5</v>
      </c>
      <c r="E210" s="15">
        <v>16.5</v>
      </c>
      <c r="F210" s="7"/>
      <c r="G210" s="7"/>
      <c r="H210" s="13"/>
      <c r="I210" s="7"/>
    </row>
    <row r="211" spans="1:9" x14ac:dyDescent="0.25">
      <c r="A211" s="10">
        <v>202</v>
      </c>
      <c r="B211" s="8" t="s">
        <v>369</v>
      </c>
      <c r="C211" s="10">
        <v>33384198</v>
      </c>
      <c r="D211" s="16">
        <f t="shared" ref="D211" si="15">E211+F211+G211+H211+I211</f>
        <v>45.7</v>
      </c>
      <c r="E211" s="14">
        <v>45.7</v>
      </c>
      <c r="F211" s="4"/>
      <c r="G211" s="4"/>
      <c r="H211" s="4"/>
      <c r="I211" s="4"/>
    </row>
    <row r="212" spans="1:9" x14ac:dyDescent="0.25">
      <c r="A212" s="4">
        <v>203</v>
      </c>
      <c r="B212" s="3" t="s">
        <v>396</v>
      </c>
      <c r="C212" s="20" t="s">
        <v>397</v>
      </c>
      <c r="D212" s="21">
        <f t="shared" si="14"/>
        <v>0.32500000000000001</v>
      </c>
      <c r="E212" s="15"/>
      <c r="F212" s="7"/>
      <c r="G212" s="7"/>
      <c r="H212" s="13">
        <v>2.5000000000000001E-2</v>
      </c>
      <c r="I212" s="13">
        <v>0.3</v>
      </c>
    </row>
    <row r="213" spans="1:9" x14ac:dyDescent="0.25">
      <c r="A213" s="4">
        <v>204</v>
      </c>
      <c r="B213" s="5" t="s">
        <v>53</v>
      </c>
      <c r="C213" s="10">
        <v>34909856</v>
      </c>
      <c r="D213" s="16">
        <f t="shared" si="14"/>
        <v>438.29999999999995</v>
      </c>
      <c r="E213" s="14">
        <v>266.39999999999998</v>
      </c>
      <c r="F213" s="4"/>
      <c r="G213" s="4"/>
      <c r="H213" s="4">
        <v>171.9</v>
      </c>
      <c r="I213" s="4"/>
    </row>
    <row r="214" spans="1:9" x14ac:dyDescent="0.25">
      <c r="A214" s="4">
        <v>205</v>
      </c>
      <c r="B214" s="5" t="s">
        <v>102</v>
      </c>
      <c r="C214" s="10">
        <v>32692025</v>
      </c>
      <c r="D214" s="16">
        <f t="shared" si="14"/>
        <v>41.9</v>
      </c>
      <c r="E214" s="15">
        <f>41.4+0.5</f>
        <v>41.9</v>
      </c>
      <c r="F214" s="7"/>
      <c r="G214" s="7"/>
      <c r="H214" s="13"/>
      <c r="I214" s="7"/>
    </row>
    <row r="215" spans="1:9" x14ac:dyDescent="0.25">
      <c r="A215" s="4">
        <v>206</v>
      </c>
      <c r="B215" s="5" t="s">
        <v>362</v>
      </c>
      <c r="C215" s="12" t="s">
        <v>193</v>
      </c>
      <c r="D215" s="16">
        <f t="shared" si="14"/>
        <v>4039.7000000000003</v>
      </c>
      <c r="E215" s="14">
        <f>1355.3+1208.7</f>
        <v>2564</v>
      </c>
      <c r="F215" s="4"/>
      <c r="G215" s="4">
        <v>22.3</v>
      </c>
      <c r="H215" s="4">
        <v>1422.8</v>
      </c>
      <c r="I215" s="4">
        <f>9.1+21.5</f>
        <v>30.6</v>
      </c>
    </row>
    <row r="216" spans="1:9" x14ac:dyDescent="0.25">
      <c r="A216" s="10">
        <v>207</v>
      </c>
      <c r="B216" s="3" t="s">
        <v>218</v>
      </c>
      <c r="C216" s="12" t="s">
        <v>219</v>
      </c>
      <c r="D216" s="16">
        <f>E216+F216+G216+H216+I216</f>
        <v>41.5</v>
      </c>
      <c r="E216" s="4"/>
      <c r="F216" s="4"/>
      <c r="G216" s="4">
        <f>19.9+16.6</f>
        <v>36.5</v>
      </c>
      <c r="H216" s="4"/>
      <c r="I216" s="14">
        <v>5</v>
      </c>
    </row>
    <row r="217" spans="1:9" x14ac:dyDescent="0.25">
      <c r="A217" s="10">
        <v>208</v>
      </c>
      <c r="B217" s="5" t="s">
        <v>94</v>
      </c>
      <c r="C217" s="10">
        <v>23789734</v>
      </c>
      <c r="D217" s="16">
        <f>E217+F217+G217+H217+I217</f>
        <v>4.4000000000000004</v>
      </c>
      <c r="E217" s="15">
        <v>4.4000000000000004</v>
      </c>
      <c r="F217" s="7"/>
      <c r="G217" s="13"/>
      <c r="H217" s="7"/>
      <c r="I217" s="13"/>
    </row>
    <row r="218" spans="1:9" x14ac:dyDescent="0.25">
      <c r="A218" s="10">
        <v>209</v>
      </c>
      <c r="B218" s="3" t="s">
        <v>351</v>
      </c>
      <c r="C218" s="10">
        <v>30771403</v>
      </c>
      <c r="D218" s="1">
        <f>E218+F218+G218+H218+I218</f>
        <v>16.8</v>
      </c>
      <c r="E218" s="4"/>
      <c r="F218" s="4"/>
      <c r="G218" s="4">
        <v>16.8</v>
      </c>
      <c r="H218" s="4"/>
      <c r="I218" s="4"/>
    </row>
    <row r="219" spans="1:9" x14ac:dyDescent="0.25">
      <c r="A219" s="4"/>
      <c r="B219" s="3"/>
      <c r="C219" s="12"/>
      <c r="D219" s="1"/>
      <c r="E219" s="4"/>
      <c r="F219" s="4"/>
      <c r="G219" s="4"/>
      <c r="H219" s="4"/>
      <c r="I219" s="4"/>
    </row>
    <row r="220" spans="1:9" x14ac:dyDescent="0.25">
      <c r="A220" s="4">
        <v>210</v>
      </c>
      <c r="B220" s="5" t="s">
        <v>146</v>
      </c>
      <c r="C220" s="10">
        <v>41477040</v>
      </c>
      <c r="D220" s="16">
        <f t="shared" ref="D220:D262" si="16">E220+F220+G220+H220+I220</f>
        <v>406.20000000000005</v>
      </c>
      <c r="E220" s="13">
        <v>394.1</v>
      </c>
      <c r="F220" s="13">
        <v>12.1</v>
      </c>
      <c r="G220" s="13"/>
      <c r="H220" s="7"/>
      <c r="I220" s="7"/>
    </row>
    <row r="221" spans="1:9" x14ac:dyDescent="0.25">
      <c r="A221" s="4">
        <v>211</v>
      </c>
      <c r="B221" s="3" t="s">
        <v>147</v>
      </c>
      <c r="C221" s="10">
        <v>38374080</v>
      </c>
      <c r="D221" s="16">
        <f t="shared" si="16"/>
        <v>991.6</v>
      </c>
      <c r="E221" s="15">
        <f>641.2+13</f>
        <v>654.20000000000005</v>
      </c>
      <c r="F221" s="15">
        <v>274.60000000000002</v>
      </c>
      <c r="G221" s="13"/>
      <c r="H221" s="7"/>
      <c r="I221" s="13">
        <v>62.8</v>
      </c>
    </row>
    <row r="222" spans="1:9" x14ac:dyDescent="0.25">
      <c r="A222" s="4"/>
      <c r="B222" s="3"/>
      <c r="C222" s="10"/>
      <c r="D222" s="1"/>
      <c r="E222" s="13"/>
      <c r="F222" s="7"/>
      <c r="G222" s="13"/>
      <c r="H222" s="7"/>
      <c r="I222" s="7"/>
    </row>
    <row r="223" spans="1:9" x14ac:dyDescent="0.25">
      <c r="A223" s="4">
        <v>212</v>
      </c>
      <c r="B223" s="9" t="s">
        <v>187</v>
      </c>
      <c r="C223" s="10">
        <v>42075733</v>
      </c>
      <c r="D223" s="16">
        <f t="shared" si="16"/>
        <v>89.6</v>
      </c>
      <c r="E223" s="14">
        <f>25+0.3</f>
        <v>25.3</v>
      </c>
      <c r="F223" s="4">
        <v>2.8</v>
      </c>
      <c r="G223" s="14">
        <f>11+42.4</f>
        <v>53.4</v>
      </c>
      <c r="H223" s="4"/>
      <c r="I223" s="4">
        <v>8.1</v>
      </c>
    </row>
    <row r="224" spans="1:9" x14ac:dyDescent="0.25">
      <c r="A224" s="4">
        <v>213</v>
      </c>
      <c r="B224" s="9" t="s">
        <v>182</v>
      </c>
      <c r="C224" s="10">
        <v>31734472</v>
      </c>
      <c r="D224" s="1">
        <f t="shared" si="16"/>
        <v>2.6</v>
      </c>
      <c r="E224" s="4">
        <v>2.6</v>
      </c>
      <c r="F224" s="4"/>
      <c r="G224" s="4"/>
      <c r="H224" s="4"/>
      <c r="I224" s="4"/>
    </row>
    <row r="225" spans="1:9" x14ac:dyDescent="0.25">
      <c r="A225" s="4"/>
      <c r="B225" s="9"/>
      <c r="C225" s="10"/>
      <c r="D225" s="1"/>
      <c r="E225" s="4"/>
      <c r="F225" s="4"/>
      <c r="G225" s="4"/>
      <c r="H225" s="4"/>
      <c r="I225" s="4"/>
    </row>
    <row r="226" spans="1:9" x14ac:dyDescent="0.25">
      <c r="A226" s="4">
        <v>214</v>
      </c>
      <c r="B226" s="3" t="s">
        <v>328</v>
      </c>
      <c r="C226" s="10">
        <v>31914947</v>
      </c>
      <c r="D226" s="16">
        <f t="shared" si="16"/>
        <v>100.2</v>
      </c>
      <c r="E226" s="4"/>
      <c r="F226" s="4"/>
      <c r="G226" s="14">
        <v>100.2</v>
      </c>
      <c r="H226" s="4"/>
      <c r="I226" s="4"/>
    </row>
    <row r="227" spans="1:9" x14ac:dyDescent="0.25">
      <c r="A227" s="4">
        <v>215</v>
      </c>
      <c r="B227" s="3" t="s">
        <v>347</v>
      </c>
      <c r="C227" s="10">
        <v>21673832</v>
      </c>
      <c r="D227" s="1">
        <f>E227+F227+G227+H227+I227</f>
        <v>42.4</v>
      </c>
      <c r="E227" s="4"/>
      <c r="F227" s="4"/>
      <c r="G227" s="4">
        <v>42.4</v>
      </c>
      <c r="H227" s="4"/>
      <c r="I227" s="4"/>
    </row>
    <row r="228" spans="1:9" x14ac:dyDescent="0.25">
      <c r="A228" s="4">
        <v>216</v>
      </c>
      <c r="B228" s="5" t="s">
        <v>86</v>
      </c>
      <c r="C228" s="10">
        <v>25677850</v>
      </c>
      <c r="D228" s="16">
        <f>E228+F228+G228+H228+I228</f>
        <v>1547.6</v>
      </c>
      <c r="E228" s="14">
        <f>480.5+613.8</f>
        <v>1094.3</v>
      </c>
      <c r="F228" s="4"/>
      <c r="G228" s="4"/>
      <c r="H228" s="14">
        <v>453.3</v>
      </c>
      <c r="I228" s="4"/>
    </row>
    <row r="229" spans="1:9" x14ac:dyDescent="0.25">
      <c r="A229" s="4">
        <v>217</v>
      </c>
      <c r="B229" s="3" t="s">
        <v>348</v>
      </c>
      <c r="C229" s="10">
        <v>14333937</v>
      </c>
      <c r="D229" s="16">
        <f t="shared" si="16"/>
        <v>1.5</v>
      </c>
      <c r="E229" s="4"/>
      <c r="F229" s="4"/>
      <c r="G229" s="14">
        <v>1.5</v>
      </c>
      <c r="H229" s="4"/>
      <c r="I229" s="4"/>
    </row>
    <row r="230" spans="1:9" x14ac:dyDescent="0.25">
      <c r="A230" s="4">
        <v>218</v>
      </c>
      <c r="B230" s="3" t="s">
        <v>221</v>
      </c>
      <c r="C230" s="10">
        <v>31793056</v>
      </c>
      <c r="D230" s="1">
        <f>E230+F230+G230+H230+I230</f>
        <v>24.3</v>
      </c>
      <c r="E230" s="4">
        <v>20.7</v>
      </c>
      <c r="F230" s="4"/>
      <c r="G230" s="4">
        <v>0.8</v>
      </c>
      <c r="H230" s="4"/>
      <c r="I230" s="4">
        <v>2.8</v>
      </c>
    </row>
    <row r="231" spans="1:9" x14ac:dyDescent="0.25">
      <c r="A231" s="4"/>
      <c r="B231" s="3"/>
      <c r="C231" s="10"/>
      <c r="D231" s="1"/>
      <c r="E231" s="4"/>
      <c r="F231" s="4"/>
      <c r="G231" s="4"/>
      <c r="H231" s="4"/>
      <c r="I231" s="4"/>
    </row>
    <row r="232" spans="1:9" x14ac:dyDescent="0.25">
      <c r="A232" s="4">
        <v>219</v>
      </c>
      <c r="B232" s="3" t="s">
        <v>12</v>
      </c>
      <c r="C232" s="12" t="s">
        <v>181</v>
      </c>
      <c r="D232" s="16">
        <f t="shared" si="16"/>
        <v>330.20000000000005</v>
      </c>
      <c r="E232" s="4">
        <v>30.4</v>
      </c>
      <c r="F232" s="4"/>
      <c r="G232" s="14">
        <f>103+66.3</f>
        <v>169.3</v>
      </c>
      <c r="H232" s="4"/>
      <c r="I232" s="4">
        <v>130.5</v>
      </c>
    </row>
    <row r="233" spans="1:9" x14ac:dyDescent="0.25">
      <c r="A233" s="4">
        <v>220</v>
      </c>
      <c r="B233" s="3" t="s">
        <v>332</v>
      </c>
      <c r="C233" s="12" t="s">
        <v>333</v>
      </c>
      <c r="D233" s="1">
        <f>E233+F233+G233+H233+I233</f>
        <v>33.5</v>
      </c>
      <c r="E233" s="4"/>
      <c r="F233" s="4"/>
      <c r="G233" s="4">
        <f>32.5+1</f>
        <v>33.5</v>
      </c>
      <c r="H233" s="4"/>
      <c r="I233" s="4"/>
    </row>
    <row r="234" spans="1:9" x14ac:dyDescent="0.25">
      <c r="A234" s="4">
        <v>221</v>
      </c>
      <c r="B234" s="3" t="s">
        <v>194</v>
      </c>
      <c r="C234" s="12" t="s">
        <v>195</v>
      </c>
      <c r="D234" s="16">
        <f t="shared" si="16"/>
        <v>226.2</v>
      </c>
      <c r="E234" s="4"/>
      <c r="F234" s="4"/>
      <c r="G234" s="4">
        <v>109.8</v>
      </c>
      <c r="H234" s="4"/>
      <c r="I234" s="14">
        <f>98.3+18.1</f>
        <v>116.4</v>
      </c>
    </row>
    <row r="235" spans="1:9" x14ac:dyDescent="0.25">
      <c r="A235" s="4">
        <v>222</v>
      </c>
      <c r="B235" s="3" t="s">
        <v>349</v>
      </c>
      <c r="C235" s="12" t="s">
        <v>350</v>
      </c>
      <c r="D235" s="1">
        <f t="shared" si="16"/>
        <v>0.8</v>
      </c>
      <c r="E235" s="4"/>
      <c r="F235" s="4"/>
      <c r="G235" s="4">
        <v>0.8</v>
      </c>
      <c r="H235" s="4"/>
      <c r="I235" s="4"/>
    </row>
    <row r="236" spans="1:9" x14ac:dyDescent="0.25">
      <c r="A236" s="4"/>
      <c r="B236" s="3"/>
      <c r="C236" s="12"/>
      <c r="D236" s="1"/>
      <c r="E236" s="4"/>
      <c r="F236" s="4"/>
      <c r="G236" s="4"/>
      <c r="H236" s="4"/>
      <c r="I236" s="4"/>
    </row>
    <row r="237" spans="1:9" x14ac:dyDescent="0.25">
      <c r="A237" s="4">
        <v>223</v>
      </c>
      <c r="B237" s="3" t="s">
        <v>330</v>
      </c>
      <c r="C237" s="12" t="s">
        <v>331</v>
      </c>
      <c r="D237" s="16">
        <f t="shared" si="16"/>
        <v>7.3</v>
      </c>
      <c r="E237" s="4"/>
      <c r="F237" s="4"/>
      <c r="G237" s="14">
        <v>7.3</v>
      </c>
      <c r="H237" s="4"/>
      <c r="I237" s="4"/>
    </row>
    <row r="238" spans="1:9" x14ac:dyDescent="0.25">
      <c r="A238" s="4">
        <v>224</v>
      </c>
      <c r="B238" s="9" t="s">
        <v>183</v>
      </c>
      <c r="C238" s="10">
        <v>14307794</v>
      </c>
      <c r="D238" s="16">
        <f t="shared" si="16"/>
        <v>77.900000000000006</v>
      </c>
      <c r="E238" s="13">
        <v>59.1</v>
      </c>
      <c r="F238" s="7"/>
      <c r="G238" s="13">
        <v>2.6</v>
      </c>
      <c r="H238" s="7"/>
      <c r="I238" s="13">
        <v>16.2</v>
      </c>
    </row>
    <row r="239" spans="1:9" x14ac:dyDescent="0.25">
      <c r="A239" s="4">
        <v>225</v>
      </c>
      <c r="B239" s="3" t="s">
        <v>220</v>
      </c>
      <c r="C239" s="10">
        <v>30019801</v>
      </c>
      <c r="D239" s="16">
        <f>E239+F239+G239+H239+I239</f>
        <v>3.7</v>
      </c>
      <c r="E239" s="4"/>
      <c r="F239" s="4"/>
      <c r="G239" s="4">
        <v>3.7</v>
      </c>
      <c r="H239" s="4"/>
      <c r="I239" s="4"/>
    </row>
    <row r="240" spans="1:9" x14ac:dyDescent="0.25">
      <c r="A240" s="4"/>
      <c r="B240" s="3"/>
      <c r="C240" s="10"/>
      <c r="D240" s="1"/>
      <c r="E240" s="4"/>
      <c r="F240" s="4"/>
      <c r="G240" s="4"/>
      <c r="H240" s="4"/>
      <c r="I240" s="4"/>
    </row>
    <row r="241" spans="1:9" x14ac:dyDescent="0.25">
      <c r="A241" s="4">
        <v>226</v>
      </c>
      <c r="B241" s="3" t="s">
        <v>352</v>
      </c>
      <c r="C241" s="12" t="s">
        <v>353</v>
      </c>
      <c r="D241" s="16">
        <f>E241+F241+G241+H241+I241</f>
        <v>771.9</v>
      </c>
      <c r="E241" s="4"/>
      <c r="F241" s="4"/>
      <c r="G241" s="4">
        <v>753.8</v>
      </c>
      <c r="H241" s="4"/>
      <c r="I241" s="4">
        <v>18.100000000000001</v>
      </c>
    </row>
    <row r="242" spans="1:9" x14ac:dyDescent="0.25">
      <c r="A242" s="4"/>
      <c r="B242" s="3"/>
      <c r="C242" s="12"/>
      <c r="D242" s="1"/>
      <c r="E242" s="4"/>
      <c r="F242" s="4"/>
      <c r="G242" s="4"/>
      <c r="H242" s="4"/>
      <c r="I242" s="4"/>
    </row>
    <row r="243" spans="1:9" x14ac:dyDescent="0.25">
      <c r="A243" s="4">
        <v>227</v>
      </c>
      <c r="B243" s="3" t="s">
        <v>329</v>
      </c>
      <c r="C243" s="10">
        <v>5402602</v>
      </c>
      <c r="D243" s="16">
        <f>E243+F243+G243+H243+I243</f>
        <v>1.4</v>
      </c>
      <c r="E243" s="4"/>
      <c r="F243" s="4"/>
      <c r="G243" s="14">
        <v>1.4</v>
      </c>
      <c r="H243" s="4"/>
      <c r="I243" s="4"/>
    </row>
    <row r="244" spans="1:9" x14ac:dyDescent="0.25">
      <c r="A244" s="4"/>
      <c r="B244" s="9"/>
      <c r="C244" s="10"/>
      <c r="D244" s="1"/>
      <c r="E244" s="13"/>
      <c r="F244" s="7"/>
      <c r="G244" s="13"/>
      <c r="H244" s="7"/>
      <c r="I244" s="13"/>
    </row>
    <row r="245" spans="1:9" x14ac:dyDescent="0.25">
      <c r="A245" s="4">
        <v>228</v>
      </c>
      <c r="B245" s="9" t="s">
        <v>164</v>
      </c>
      <c r="C245" s="10">
        <v>25678200</v>
      </c>
      <c r="D245" s="16">
        <f t="shared" si="16"/>
        <v>48.800000000000004</v>
      </c>
      <c r="E245" s="14">
        <v>27</v>
      </c>
      <c r="F245" s="4"/>
      <c r="G245" s="14">
        <v>18.2</v>
      </c>
      <c r="H245" s="23">
        <v>3.6</v>
      </c>
      <c r="I245" s="4"/>
    </row>
    <row r="246" spans="1:9" x14ac:dyDescent="0.25">
      <c r="A246" s="4">
        <v>229</v>
      </c>
      <c r="B246" s="3" t="s">
        <v>252</v>
      </c>
      <c r="C246" s="10">
        <v>32121458</v>
      </c>
      <c r="D246" s="16">
        <f t="shared" si="16"/>
        <v>5</v>
      </c>
      <c r="E246" s="4"/>
      <c r="F246" s="4"/>
      <c r="G246" s="14">
        <v>5</v>
      </c>
      <c r="H246" s="4"/>
      <c r="I246" s="4"/>
    </row>
    <row r="247" spans="1:9" x14ac:dyDescent="0.25">
      <c r="A247" s="4">
        <v>230</v>
      </c>
      <c r="B247" s="3" t="s">
        <v>363</v>
      </c>
      <c r="C247" s="12" t="s">
        <v>364</v>
      </c>
      <c r="D247" s="1">
        <f t="shared" si="16"/>
        <v>178.79999999999998</v>
      </c>
      <c r="E247" s="4"/>
      <c r="F247" s="4"/>
      <c r="G247" s="14">
        <v>178.7</v>
      </c>
      <c r="H247" s="4"/>
      <c r="I247" s="4">
        <v>0.1</v>
      </c>
    </row>
    <row r="248" spans="1:9" x14ac:dyDescent="0.25">
      <c r="A248" s="4">
        <v>231</v>
      </c>
      <c r="B248" s="3" t="s">
        <v>253</v>
      </c>
      <c r="C248" s="12" t="s">
        <v>254</v>
      </c>
      <c r="D248" s="1">
        <f t="shared" si="16"/>
        <v>10.5</v>
      </c>
      <c r="E248" s="4"/>
      <c r="F248" s="4"/>
      <c r="G248" s="4">
        <v>10.5</v>
      </c>
      <c r="H248" s="4"/>
      <c r="I248" s="4"/>
    </row>
    <row r="249" spans="1:9" x14ac:dyDescent="0.25">
      <c r="A249" s="4">
        <v>232</v>
      </c>
      <c r="B249" s="3" t="s">
        <v>257</v>
      </c>
      <c r="C249" s="12" t="s">
        <v>258</v>
      </c>
      <c r="D249" s="1">
        <f t="shared" si="16"/>
        <v>35.700000000000003</v>
      </c>
      <c r="E249" s="4"/>
      <c r="F249" s="4"/>
      <c r="G249" s="4">
        <v>35.700000000000003</v>
      </c>
      <c r="H249" s="4"/>
      <c r="I249" s="4"/>
    </row>
    <row r="250" spans="1:9" x14ac:dyDescent="0.25">
      <c r="A250" s="4">
        <v>233</v>
      </c>
      <c r="B250" s="3" t="s">
        <v>260</v>
      </c>
      <c r="C250" s="12" t="s">
        <v>261</v>
      </c>
      <c r="D250" s="1">
        <f t="shared" si="16"/>
        <v>0.04</v>
      </c>
      <c r="E250" s="4"/>
      <c r="F250" s="4"/>
      <c r="G250" s="18">
        <v>0.04</v>
      </c>
      <c r="H250" s="4"/>
      <c r="I250" s="4"/>
    </row>
    <row r="251" spans="1:9" x14ac:dyDescent="0.25">
      <c r="A251" s="4">
        <v>234</v>
      </c>
      <c r="B251" s="3" t="s">
        <v>255</v>
      </c>
      <c r="C251" s="12" t="s">
        <v>256</v>
      </c>
      <c r="D251" s="16">
        <f>E251+F251+G251+H251+I251</f>
        <v>5.5</v>
      </c>
      <c r="E251" s="4"/>
      <c r="F251" s="4"/>
      <c r="G251" s="14">
        <v>5.5</v>
      </c>
      <c r="H251" s="4"/>
      <c r="I251" s="4"/>
    </row>
    <row r="252" spans="1:9" x14ac:dyDescent="0.25">
      <c r="A252" s="4">
        <v>235</v>
      </c>
      <c r="B252" s="22" t="s">
        <v>410</v>
      </c>
      <c r="C252" s="4">
        <v>25221966</v>
      </c>
      <c r="D252" s="16">
        <f>E252+F252+G252+H252+I252</f>
        <v>0.6</v>
      </c>
      <c r="E252" s="4"/>
      <c r="F252" s="4"/>
      <c r="G252" s="14"/>
      <c r="H252" s="4"/>
      <c r="I252" s="4">
        <v>0.6</v>
      </c>
    </row>
    <row r="253" spans="1:9" x14ac:dyDescent="0.25">
      <c r="A253" s="4"/>
      <c r="B253" s="3"/>
      <c r="C253" s="12"/>
      <c r="D253" s="16"/>
      <c r="E253" s="4"/>
      <c r="F253" s="4"/>
      <c r="G253" s="14"/>
      <c r="H253" s="4"/>
      <c r="I253" s="4"/>
    </row>
    <row r="254" spans="1:9" x14ac:dyDescent="0.25">
      <c r="A254" s="4">
        <v>236</v>
      </c>
      <c r="B254" s="3" t="s">
        <v>162</v>
      </c>
      <c r="C254" s="10">
        <v>41943204</v>
      </c>
      <c r="D254" s="1">
        <f>E254+F254+G254+H254+I254</f>
        <v>1973.1000000000001</v>
      </c>
      <c r="E254" s="13">
        <f>1970.9+2.2</f>
        <v>1973.1000000000001</v>
      </c>
      <c r="F254" s="7"/>
      <c r="G254" s="13"/>
      <c r="H254" s="13"/>
      <c r="I254" s="13"/>
    </row>
    <row r="255" spans="1:9" x14ac:dyDescent="0.25">
      <c r="A255" s="4">
        <v>237</v>
      </c>
      <c r="B255" s="3" t="s">
        <v>388</v>
      </c>
      <c r="C255" s="4">
        <v>43544883</v>
      </c>
      <c r="D255" s="16">
        <f>E255+F255+G255+H255+I255</f>
        <v>131.6</v>
      </c>
      <c r="E255" s="15">
        <v>131.6</v>
      </c>
      <c r="F255" s="7"/>
      <c r="G255" s="13"/>
      <c r="H255" s="13"/>
      <c r="I255" s="7"/>
    </row>
    <row r="256" spans="1:9" x14ac:dyDescent="0.25">
      <c r="A256" s="4"/>
      <c r="B256" s="6"/>
      <c r="C256" s="10"/>
      <c r="D256" s="1"/>
      <c r="E256" s="4"/>
      <c r="F256" s="4"/>
      <c r="G256" s="4"/>
      <c r="H256" s="4"/>
      <c r="I256" s="4"/>
    </row>
    <row r="257" spans="1:9" x14ac:dyDescent="0.25">
      <c r="A257" s="4">
        <v>238</v>
      </c>
      <c r="B257" s="3" t="s">
        <v>211</v>
      </c>
      <c r="C257" s="12" t="s">
        <v>212</v>
      </c>
      <c r="D257" s="1">
        <f t="shared" si="16"/>
        <v>12.1</v>
      </c>
      <c r="E257" s="4"/>
      <c r="F257" s="4"/>
      <c r="G257" s="4"/>
      <c r="H257" s="4"/>
      <c r="I257" s="4">
        <v>12.1</v>
      </c>
    </row>
    <row r="258" spans="1:9" x14ac:dyDescent="0.25">
      <c r="A258" s="4">
        <v>239</v>
      </c>
      <c r="B258" s="5" t="s">
        <v>213</v>
      </c>
      <c r="C258" s="12" t="s">
        <v>186</v>
      </c>
      <c r="D258" s="1">
        <f>E258+F258+G258+H258+I258</f>
        <v>38.199999999999996</v>
      </c>
      <c r="E258" s="4"/>
      <c r="F258" s="4"/>
      <c r="G258" s="14">
        <v>2.2999999999999998</v>
      </c>
      <c r="H258" s="4"/>
      <c r="I258" s="14">
        <f>31.3+4.6</f>
        <v>35.9</v>
      </c>
    </row>
    <row r="259" spans="1:9" x14ac:dyDescent="0.25">
      <c r="A259" s="4">
        <v>240</v>
      </c>
      <c r="B259" s="9" t="s">
        <v>184</v>
      </c>
      <c r="C259" s="10">
        <v>31264749</v>
      </c>
      <c r="D259" s="1">
        <f>E259+F259+G259+H259+I259</f>
        <v>82.9</v>
      </c>
      <c r="E259" s="14">
        <v>6.2</v>
      </c>
      <c r="F259" s="4"/>
      <c r="G259" s="4">
        <v>5.3</v>
      </c>
      <c r="H259" s="4"/>
      <c r="I259" s="14">
        <f>65.5+5.9</f>
        <v>71.400000000000006</v>
      </c>
    </row>
    <row r="260" spans="1:9" x14ac:dyDescent="0.25">
      <c r="A260" s="4">
        <v>241</v>
      </c>
      <c r="B260" s="3" t="s">
        <v>214</v>
      </c>
      <c r="C260" s="10">
        <v>32878313</v>
      </c>
      <c r="D260" s="16">
        <f>E260+F260+G260+H260+I260</f>
        <v>10.5</v>
      </c>
      <c r="E260" s="4"/>
      <c r="F260" s="4"/>
      <c r="G260" s="14">
        <v>5.6</v>
      </c>
      <c r="H260" s="4"/>
      <c r="I260" s="4">
        <v>4.9000000000000004</v>
      </c>
    </row>
    <row r="261" spans="1:9" x14ac:dyDescent="0.25">
      <c r="A261" s="4">
        <v>242</v>
      </c>
      <c r="B261" s="3" t="s">
        <v>185</v>
      </c>
      <c r="C261" s="10">
        <v>30937330</v>
      </c>
      <c r="D261" s="16">
        <f t="shared" si="16"/>
        <v>1186.5999999999999</v>
      </c>
      <c r="E261" s="4">
        <v>169.4</v>
      </c>
      <c r="F261" s="4"/>
      <c r="G261" s="4">
        <v>35.1</v>
      </c>
      <c r="H261" s="4"/>
      <c r="I261" s="14">
        <f>802.7+179.4</f>
        <v>982.1</v>
      </c>
    </row>
    <row r="262" spans="1:9" x14ac:dyDescent="0.25">
      <c r="A262" s="4">
        <v>243</v>
      </c>
      <c r="B262" s="3" t="s">
        <v>17</v>
      </c>
      <c r="C262" s="10">
        <v>35152777</v>
      </c>
      <c r="D262" s="16">
        <f t="shared" si="16"/>
        <v>229.5</v>
      </c>
      <c r="E262" s="14">
        <v>49.8</v>
      </c>
      <c r="F262" s="4"/>
      <c r="G262" s="4">
        <v>14.1</v>
      </c>
      <c r="H262" s="4">
        <v>10.5</v>
      </c>
      <c r="I262" s="14">
        <f>108.2+46.9</f>
        <v>155.1</v>
      </c>
    </row>
    <row r="263" spans="1:9" x14ac:dyDescent="0.25">
      <c r="A263" s="4"/>
      <c r="B263" s="5"/>
      <c r="C263" s="10"/>
      <c r="D263" s="1"/>
      <c r="E263" s="13"/>
      <c r="F263" s="13"/>
      <c r="G263" s="13"/>
      <c r="H263" s="7"/>
      <c r="I263" s="7"/>
    </row>
    <row r="264" spans="1:9" x14ac:dyDescent="0.25">
      <c r="A264" s="4">
        <v>244</v>
      </c>
      <c r="B264" s="3" t="s">
        <v>111</v>
      </c>
      <c r="C264" s="10">
        <v>22121023</v>
      </c>
      <c r="D264" s="1">
        <f>E264+F264+G264+H264+I264</f>
        <v>13.2</v>
      </c>
      <c r="E264" s="4">
        <v>11.7</v>
      </c>
      <c r="F264" s="4"/>
      <c r="G264" s="4">
        <v>1.5</v>
      </c>
      <c r="H264" s="3"/>
      <c r="I264" s="3"/>
    </row>
    <row r="265" spans="1:9" x14ac:dyDescent="0.25">
      <c r="A265" s="4">
        <v>245</v>
      </c>
      <c r="B265" s="3" t="s">
        <v>326</v>
      </c>
      <c r="C265" s="10">
        <v>20523786</v>
      </c>
      <c r="D265" s="16">
        <f>E265+F265+G265+H265+I265</f>
        <v>3.1</v>
      </c>
      <c r="E265" s="3"/>
      <c r="F265" s="3"/>
      <c r="G265" s="14">
        <v>3.1</v>
      </c>
      <c r="H265" s="3"/>
      <c r="I265" s="3"/>
    </row>
    <row r="266" spans="1:9" x14ac:dyDescent="0.25">
      <c r="A266" s="4">
        <v>246</v>
      </c>
      <c r="B266" s="3" t="s">
        <v>112</v>
      </c>
      <c r="C266" s="10">
        <v>23791470</v>
      </c>
      <c r="D266" s="16">
        <f>E266+F266+G266+H266+I266</f>
        <v>4.1000000000000005</v>
      </c>
      <c r="E266" s="14">
        <v>3.7</v>
      </c>
      <c r="F266" s="4"/>
      <c r="G266" s="4">
        <v>0.4</v>
      </c>
      <c r="H266" s="3"/>
      <c r="I266" s="3"/>
    </row>
    <row r="267" spans="1:9" x14ac:dyDescent="0.25">
      <c r="A267" s="4">
        <v>247</v>
      </c>
      <c r="B267" s="3" t="s">
        <v>106</v>
      </c>
      <c r="C267" s="10">
        <v>26012696</v>
      </c>
      <c r="D267" s="1">
        <f>E267+F267+G267+H267+I267</f>
        <v>16.2</v>
      </c>
      <c r="E267" s="15">
        <v>14.5</v>
      </c>
      <c r="F267" s="13"/>
      <c r="G267" s="13">
        <v>1.7</v>
      </c>
      <c r="H267" s="7"/>
      <c r="I267" s="7"/>
    </row>
    <row r="268" spans="1:9" x14ac:dyDescent="0.25">
      <c r="A268" s="3"/>
      <c r="B268" s="3"/>
      <c r="C268" s="3"/>
      <c r="D268" s="1"/>
      <c r="E268" s="3"/>
      <c r="F268" s="3"/>
      <c r="G268" s="3"/>
      <c r="H268" s="3"/>
      <c r="I268" s="3"/>
    </row>
    <row r="269" spans="1:9" x14ac:dyDescent="0.25">
      <c r="A269" s="4">
        <v>248</v>
      </c>
      <c r="B269" s="3" t="s">
        <v>426</v>
      </c>
      <c r="C269" s="4">
        <v>37209290</v>
      </c>
      <c r="D269" s="1">
        <f t="shared" ref="D269" si="17">E269+F269+G269+H269+I269</f>
        <v>4.8</v>
      </c>
      <c r="E269" s="3"/>
      <c r="F269" s="3"/>
      <c r="G269" s="4">
        <v>4.8</v>
      </c>
      <c r="H269" s="3"/>
      <c r="I269" s="3"/>
    </row>
    <row r="270" spans="1:9" x14ac:dyDescent="0.25">
      <c r="A270" s="4">
        <v>249</v>
      </c>
      <c r="B270" s="3" t="s">
        <v>107</v>
      </c>
      <c r="C270" s="10">
        <v>20525733</v>
      </c>
      <c r="D270" s="16">
        <f>E270+F270+G270+H270+I270</f>
        <v>9</v>
      </c>
      <c r="E270" s="14">
        <v>6.4</v>
      </c>
      <c r="F270" s="4"/>
      <c r="G270" s="4">
        <v>2.6</v>
      </c>
      <c r="H270" s="3"/>
      <c r="I270" s="3"/>
    </row>
    <row r="271" spans="1:9" x14ac:dyDescent="0.25">
      <c r="A271" s="4">
        <v>250</v>
      </c>
      <c r="B271" s="3" t="s">
        <v>110</v>
      </c>
      <c r="C271" s="10">
        <v>25492599</v>
      </c>
      <c r="D271" s="16">
        <f>E271+F271+G271+H271+I271</f>
        <v>32.5</v>
      </c>
      <c r="E271" s="14">
        <v>32.5</v>
      </c>
      <c r="F271" s="4"/>
      <c r="G271" s="4"/>
      <c r="H271" s="3"/>
      <c r="I271" s="3"/>
    </row>
    <row r="272" spans="1:9" x14ac:dyDescent="0.25">
      <c r="A272" s="4">
        <v>251</v>
      </c>
      <c r="B272" s="3" t="s">
        <v>113</v>
      </c>
      <c r="C272" s="10">
        <v>20524834</v>
      </c>
      <c r="D272" s="16">
        <f>E272+F272+G272+H272+I272</f>
        <v>7.6</v>
      </c>
      <c r="E272" s="14">
        <v>6.2</v>
      </c>
      <c r="F272" s="4"/>
      <c r="G272" s="4">
        <v>1.4</v>
      </c>
      <c r="H272" s="3"/>
      <c r="I272" s="3"/>
    </row>
    <row r="273" spans="1:9" x14ac:dyDescent="0.25">
      <c r="A273" s="4"/>
      <c r="B273" s="3"/>
      <c r="C273" s="10"/>
      <c r="D273" s="1"/>
      <c r="E273" s="13"/>
      <c r="F273" s="13"/>
      <c r="G273" s="13"/>
      <c r="H273" s="7"/>
      <c r="I273" s="7"/>
    </row>
    <row r="274" spans="1:9" x14ac:dyDescent="0.25">
      <c r="A274" s="4">
        <v>252</v>
      </c>
      <c r="B274" s="3" t="s">
        <v>247</v>
      </c>
      <c r="C274" s="10">
        <v>20514942</v>
      </c>
      <c r="D274" s="1">
        <f t="shared" ref="D274:D299" si="18">E274+F274+G274+H274+I274</f>
        <v>1.3</v>
      </c>
      <c r="E274" s="4"/>
      <c r="F274" s="4"/>
      <c r="G274" s="4">
        <v>1.3</v>
      </c>
      <c r="H274" s="3"/>
      <c r="I274" s="3"/>
    </row>
    <row r="275" spans="1:9" x14ac:dyDescent="0.25">
      <c r="A275" s="4">
        <v>253</v>
      </c>
      <c r="B275" s="3" t="s">
        <v>242</v>
      </c>
      <c r="C275" s="10">
        <v>33775903</v>
      </c>
      <c r="D275" s="16">
        <f t="shared" si="18"/>
        <v>1.8</v>
      </c>
      <c r="E275" s="4"/>
      <c r="F275" s="4"/>
      <c r="G275" s="14">
        <v>1.8</v>
      </c>
      <c r="H275" s="3"/>
      <c r="I275" s="3"/>
    </row>
    <row r="276" spans="1:9" x14ac:dyDescent="0.25">
      <c r="A276" s="4">
        <v>254</v>
      </c>
      <c r="B276" s="3" t="s">
        <v>414</v>
      </c>
      <c r="C276" s="4">
        <v>26338203</v>
      </c>
      <c r="D276" s="1">
        <f t="shared" si="18"/>
        <v>2.2000000000000002</v>
      </c>
      <c r="E276" s="4"/>
      <c r="F276" s="4"/>
      <c r="G276" s="14">
        <v>2.2000000000000002</v>
      </c>
      <c r="H276" s="3"/>
      <c r="I276" s="3"/>
    </row>
    <row r="277" spans="1:9" x14ac:dyDescent="0.25">
      <c r="A277" s="4">
        <v>255</v>
      </c>
      <c r="B277" s="3" t="s">
        <v>115</v>
      </c>
      <c r="C277" s="10">
        <v>34157329</v>
      </c>
      <c r="D277" s="1">
        <f t="shared" si="18"/>
        <v>12.7</v>
      </c>
      <c r="E277" s="14">
        <v>6.3</v>
      </c>
      <c r="F277" s="4"/>
      <c r="G277" s="4">
        <v>6.4</v>
      </c>
      <c r="H277" s="3"/>
      <c r="I277" s="3"/>
    </row>
    <row r="278" spans="1:9" x14ac:dyDescent="0.25">
      <c r="A278" s="4">
        <v>256</v>
      </c>
      <c r="B278" s="3" t="s">
        <v>248</v>
      </c>
      <c r="C278" s="10">
        <v>34591409</v>
      </c>
      <c r="D278" s="1">
        <f t="shared" si="18"/>
        <v>0.5</v>
      </c>
      <c r="E278" s="4"/>
      <c r="F278" s="4"/>
      <c r="G278" s="4">
        <v>0.5</v>
      </c>
      <c r="H278" s="3"/>
      <c r="I278" s="3"/>
    </row>
    <row r="279" spans="1:9" x14ac:dyDescent="0.25">
      <c r="A279" s="4">
        <v>257</v>
      </c>
      <c r="B279" s="3" t="s">
        <v>392</v>
      </c>
      <c r="C279" s="4">
        <v>33850655</v>
      </c>
      <c r="D279" s="1">
        <f t="shared" si="18"/>
        <v>2.7</v>
      </c>
      <c r="E279" s="4"/>
      <c r="F279" s="4"/>
      <c r="G279" s="4">
        <v>2.7</v>
      </c>
      <c r="H279" s="3"/>
      <c r="I279" s="3"/>
    </row>
    <row r="280" spans="1:9" x14ac:dyDescent="0.25">
      <c r="A280" s="4">
        <v>258</v>
      </c>
      <c r="B280" s="3" t="s">
        <v>108</v>
      </c>
      <c r="C280" s="10">
        <v>34910547</v>
      </c>
      <c r="D280" s="16">
        <f t="shared" si="18"/>
        <v>6.6</v>
      </c>
      <c r="E280" s="14">
        <v>6.6</v>
      </c>
      <c r="F280" s="4"/>
      <c r="G280" s="4"/>
      <c r="H280" s="3"/>
      <c r="I280" s="3"/>
    </row>
    <row r="281" spans="1:9" x14ac:dyDescent="0.25">
      <c r="A281" s="4">
        <v>259</v>
      </c>
      <c r="B281" s="3" t="s">
        <v>407</v>
      </c>
      <c r="C281" s="4">
        <v>33926121</v>
      </c>
      <c r="D281" s="1">
        <f t="shared" si="18"/>
        <v>1.6</v>
      </c>
      <c r="E281" s="4"/>
      <c r="F281" s="4"/>
      <c r="G281" s="4">
        <v>1.6</v>
      </c>
      <c r="H281" s="3"/>
      <c r="I281" s="3"/>
    </row>
    <row r="282" spans="1:9" x14ac:dyDescent="0.25">
      <c r="A282" s="4">
        <v>260</v>
      </c>
      <c r="B282" s="3" t="s">
        <v>250</v>
      </c>
      <c r="C282" s="10">
        <v>20526684</v>
      </c>
      <c r="D282" s="1">
        <f t="shared" si="18"/>
        <v>3.5</v>
      </c>
      <c r="E282" s="3"/>
      <c r="F282" s="3"/>
      <c r="G282" s="4">
        <v>3.5</v>
      </c>
      <c r="H282" s="3"/>
      <c r="I282" s="3"/>
    </row>
    <row r="283" spans="1:9" x14ac:dyDescent="0.25">
      <c r="A283" s="4">
        <v>261</v>
      </c>
      <c r="B283" s="3" t="s">
        <v>109</v>
      </c>
      <c r="C283" s="10">
        <v>20525578</v>
      </c>
      <c r="D283" s="16">
        <f t="shared" si="18"/>
        <v>3.6999999999999997</v>
      </c>
      <c r="E283" s="4">
        <v>1.4</v>
      </c>
      <c r="F283" s="4"/>
      <c r="G283" s="14">
        <v>2.2999999999999998</v>
      </c>
      <c r="H283" s="3"/>
      <c r="I283" s="3"/>
    </row>
    <row r="284" spans="1:9" x14ac:dyDescent="0.25">
      <c r="A284" s="4">
        <v>262</v>
      </c>
      <c r="B284" s="3" t="s">
        <v>244</v>
      </c>
      <c r="C284" s="10">
        <v>34991940</v>
      </c>
      <c r="D284" s="16">
        <f t="shared" si="18"/>
        <v>9.8000000000000007</v>
      </c>
      <c r="E284" s="4"/>
      <c r="F284" s="4"/>
      <c r="G284" s="14">
        <v>9.8000000000000007</v>
      </c>
      <c r="H284" s="3"/>
      <c r="I284" s="3"/>
    </row>
    <row r="285" spans="1:9" x14ac:dyDescent="0.25">
      <c r="A285" s="4">
        <v>263</v>
      </c>
      <c r="B285" s="3" t="s">
        <v>236</v>
      </c>
      <c r="C285" s="10">
        <v>33850634</v>
      </c>
      <c r="D285" s="16">
        <f t="shared" si="18"/>
        <v>2.1</v>
      </c>
      <c r="E285" s="4"/>
      <c r="F285" s="4"/>
      <c r="G285" s="14">
        <v>2.1</v>
      </c>
      <c r="H285" s="3"/>
      <c r="I285" s="3"/>
    </row>
    <row r="286" spans="1:9" x14ac:dyDescent="0.25">
      <c r="A286" s="4">
        <v>264</v>
      </c>
      <c r="B286" s="3" t="s">
        <v>243</v>
      </c>
      <c r="C286" s="10">
        <v>34991961</v>
      </c>
      <c r="D286" s="16">
        <f t="shared" si="18"/>
        <v>3</v>
      </c>
      <c r="E286" s="4"/>
      <c r="F286" s="4"/>
      <c r="G286" s="14">
        <v>3</v>
      </c>
      <c r="H286" s="3"/>
      <c r="I286" s="3"/>
    </row>
    <row r="287" spans="1:9" x14ac:dyDescent="0.25">
      <c r="A287" s="4">
        <v>265</v>
      </c>
      <c r="B287" s="3" t="s">
        <v>246</v>
      </c>
      <c r="C287" s="10">
        <v>38025393</v>
      </c>
      <c r="D287" s="1">
        <f t="shared" si="18"/>
        <v>0.5</v>
      </c>
      <c r="E287" s="4"/>
      <c r="F287" s="4"/>
      <c r="G287" s="4">
        <v>0.5</v>
      </c>
      <c r="H287" s="3"/>
      <c r="I287" s="3"/>
    </row>
    <row r="288" spans="1:9" x14ac:dyDescent="0.25">
      <c r="A288" s="4">
        <v>266</v>
      </c>
      <c r="B288" s="3" t="s">
        <v>246</v>
      </c>
      <c r="C288" s="4">
        <v>33622556</v>
      </c>
      <c r="D288" s="1">
        <f t="shared" si="18"/>
        <v>1.5</v>
      </c>
      <c r="E288" s="4"/>
      <c r="F288" s="4"/>
      <c r="G288" s="4">
        <v>1.5</v>
      </c>
      <c r="H288" s="3"/>
      <c r="I288" s="3"/>
    </row>
    <row r="289" spans="1:9" x14ac:dyDescent="0.25">
      <c r="A289" s="4">
        <v>267</v>
      </c>
      <c r="B289" s="3" t="s">
        <v>238</v>
      </c>
      <c r="C289" s="10">
        <v>34909814</v>
      </c>
      <c r="D289" s="16">
        <f t="shared" si="18"/>
        <v>2</v>
      </c>
      <c r="E289" s="4"/>
      <c r="F289" s="4"/>
      <c r="G289" s="14">
        <v>2</v>
      </c>
      <c r="H289" s="3"/>
      <c r="I289" s="3"/>
    </row>
    <row r="290" spans="1:9" x14ac:dyDescent="0.25">
      <c r="A290" s="4">
        <v>268</v>
      </c>
      <c r="B290" s="3" t="s">
        <v>245</v>
      </c>
      <c r="C290" s="10">
        <v>33980964</v>
      </c>
      <c r="D290" s="1">
        <f t="shared" si="18"/>
        <v>5.2</v>
      </c>
      <c r="E290" s="4"/>
      <c r="F290" s="4"/>
      <c r="G290" s="4">
        <v>5.2</v>
      </c>
      <c r="H290" s="3"/>
      <c r="I290" s="3"/>
    </row>
    <row r="291" spans="1:9" x14ac:dyDescent="0.25">
      <c r="A291" s="4">
        <v>269</v>
      </c>
      <c r="B291" s="3" t="s">
        <v>234</v>
      </c>
      <c r="C291" s="10">
        <v>33536656</v>
      </c>
      <c r="D291" s="16">
        <f t="shared" si="18"/>
        <v>3.6</v>
      </c>
      <c r="E291" s="4"/>
      <c r="F291" s="4"/>
      <c r="G291" s="14">
        <v>3.6</v>
      </c>
      <c r="H291" s="3"/>
      <c r="I291" s="3"/>
    </row>
    <row r="292" spans="1:9" x14ac:dyDescent="0.25">
      <c r="A292" s="4">
        <v>270</v>
      </c>
      <c r="B292" s="3" t="s">
        <v>235</v>
      </c>
      <c r="C292" s="10">
        <v>33875088</v>
      </c>
      <c r="D292" s="1">
        <f t="shared" si="18"/>
        <v>0.7</v>
      </c>
      <c r="E292" s="4"/>
      <c r="F292" s="4"/>
      <c r="G292" s="4">
        <v>0.7</v>
      </c>
      <c r="H292" s="3"/>
      <c r="I292" s="3"/>
    </row>
    <row r="293" spans="1:9" x14ac:dyDescent="0.25">
      <c r="A293" s="4">
        <v>271</v>
      </c>
      <c r="B293" s="3" t="s">
        <v>251</v>
      </c>
      <c r="C293" s="10">
        <v>25478607</v>
      </c>
      <c r="D293" s="1">
        <f t="shared" si="18"/>
        <v>1.1000000000000001</v>
      </c>
      <c r="E293" s="3"/>
      <c r="F293" s="3"/>
      <c r="G293" s="4">
        <v>1.1000000000000001</v>
      </c>
      <c r="H293" s="3"/>
      <c r="I293" s="3"/>
    </row>
    <row r="294" spans="1:9" x14ac:dyDescent="0.25">
      <c r="A294" s="4">
        <v>272</v>
      </c>
      <c r="B294" s="3" t="s">
        <v>447</v>
      </c>
      <c r="C294" s="4">
        <v>20521451</v>
      </c>
      <c r="D294" s="1">
        <f t="shared" si="18"/>
        <v>1.3</v>
      </c>
      <c r="E294" s="3"/>
      <c r="F294" s="3"/>
      <c r="G294" s="4">
        <v>1.3</v>
      </c>
      <c r="H294" s="3"/>
      <c r="I294" s="3"/>
    </row>
    <row r="295" spans="1:9" x14ac:dyDescent="0.25">
      <c r="A295" s="4">
        <v>273</v>
      </c>
      <c r="B295" s="3" t="s">
        <v>249</v>
      </c>
      <c r="C295" s="10">
        <v>20507385</v>
      </c>
      <c r="D295" s="1">
        <f t="shared" si="18"/>
        <v>1.1000000000000001</v>
      </c>
      <c r="E295" s="4"/>
      <c r="F295" s="4"/>
      <c r="G295" s="4">
        <v>1.1000000000000001</v>
      </c>
      <c r="H295" s="3"/>
      <c r="I295" s="3"/>
    </row>
    <row r="296" spans="1:9" x14ac:dyDescent="0.25">
      <c r="A296" s="4">
        <v>274</v>
      </c>
      <c r="B296" s="3" t="s">
        <v>241</v>
      </c>
      <c r="C296" s="10">
        <v>34856019</v>
      </c>
      <c r="D296" s="1">
        <f t="shared" si="18"/>
        <v>4.0999999999999996</v>
      </c>
      <c r="E296" s="4"/>
      <c r="F296" s="4"/>
      <c r="G296" s="4">
        <v>4.0999999999999996</v>
      </c>
      <c r="H296" s="3"/>
      <c r="I296" s="3"/>
    </row>
    <row r="297" spans="1:9" x14ac:dyDescent="0.25">
      <c r="A297" s="4">
        <v>275</v>
      </c>
      <c r="B297" s="3" t="s">
        <v>237</v>
      </c>
      <c r="C297" s="10">
        <v>36238121</v>
      </c>
      <c r="D297" s="1">
        <f t="shared" si="18"/>
        <v>2.6</v>
      </c>
      <c r="E297" s="4"/>
      <c r="F297" s="4"/>
      <c r="G297" s="4">
        <v>2.6</v>
      </c>
      <c r="H297" s="3"/>
      <c r="I297" s="3"/>
    </row>
    <row r="298" spans="1:9" x14ac:dyDescent="0.25">
      <c r="A298" s="4">
        <v>276</v>
      </c>
      <c r="B298" s="3" t="s">
        <v>239</v>
      </c>
      <c r="C298" s="10">
        <v>34611314</v>
      </c>
      <c r="D298" s="1">
        <f t="shared" si="18"/>
        <v>3.2</v>
      </c>
      <c r="E298" s="4"/>
      <c r="F298" s="4"/>
      <c r="G298" s="4">
        <v>3.2</v>
      </c>
      <c r="H298" s="3"/>
      <c r="I298" s="3"/>
    </row>
    <row r="299" spans="1:9" x14ac:dyDescent="0.25">
      <c r="A299" s="4">
        <v>277</v>
      </c>
      <c r="B299" s="3" t="s">
        <v>240</v>
      </c>
      <c r="C299" s="10">
        <v>36194307</v>
      </c>
      <c r="D299" s="1">
        <f t="shared" si="18"/>
        <v>1.6</v>
      </c>
      <c r="E299" s="4"/>
      <c r="F299" s="4"/>
      <c r="G299" s="4">
        <v>1.6</v>
      </c>
      <c r="H299" s="3"/>
      <c r="I299" s="3"/>
    </row>
    <row r="300" spans="1:9" x14ac:dyDescent="0.25">
      <c r="A300" s="4"/>
      <c r="B300" s="3"/>
      <c r="C300" s="10"/>
      <c r="D300" s="1"/>
      <c r="E300" s="4"/>
      <c r="F300" s="4"/>
      <c r="G300" s="4"/>
      <c r="H300" s="3"/>
      <c r="I300" s="3"/>
    </row>
    <row r="301" spans="1:9" x14ac:dyDescent="0.25">
      <c r="A301" s="4">
        <v>278</v>
      </c>
      <c r="B301" s="3" t="s">
        <v>365</v>
      </c>
      <c r="C301" s="10">
        <v>20529234</v>
      </c>
      <c r="D301" s="1">
        <f>E301+F301+G301+H301+I301</f>
        <v>46.5</v>
      </c>
      <c r="E301" s="14">
        <v>19.399999999999999</v>
      </c>
      <c r="F301" s="4"/>
      <c r="G301" s="4">
        <v>27.1</v>
      </c>
      <c r="H301" s="3"/>
      <c r="I301" s="3"/>
    </row>
    <row r="302" spans="1:9" x14ac:dyDescent="0.25">
      <c r="I302" s="3"/>
    </row>
    <row r="303" spans="1:9" x14ac:dyDescent="0.25">
      <c r="A303" s="4">
        <v>279</v>
      </c>
      <c r="B303" s="3" t="s">
        <v>114</v>
      </c>
      <c r="C303" s="10">
        <v>37917152</v>
      </c>
      <c r="D303" s="16">
        <f>E303+F303+G303+H303+I303</f>
        <v>2.6</v>
      </c>
      <c r="E303" s="14">
        <v>2.6</v>
      </c>
      <c r="F303" s="4"/>
      <c r="G303" s="4"/>
      <c r="H303" s="24"/>
      <c r="I303" s="3"/>
    </row>
    <row r="304" spans="1:9" x14ac:dyDescent="0.25">
      <c r="I304" s="3"/>
    </row>
    <row r="305" spans="1:9" x14ac:dyDescent="0.25">
      <c r="A305" s="4">
        <v>280</v>
      </c>
      <c r="B305" s="3" t="s">
        <v>354</v>
      </c>
      <c r="C305" s="12" t="s">
        <v>355</v>
      </c>
      <c r="D305" s="1">
        <f>E305+F305+G305+H305+I305</f>
        <v>0.2</v>
      </c>
      <c r="E305" s="3"/>
      <c r="F305" s="3"/>
      <c r="G305" s="4">
        <v>0.2</v>
      </c>
      <c r="H305" s="24"/>
      <c r="I305" s="3"/>
    </row>
    <row r="306" spans="1:9" x14ac:dyDescent="0.25">
      <c r="A306" s="4">
        <v>281</v>
      </c>
      <c r="B306" s="3" t="s">
        <v>233</v>
      </c>
      <c r="C306" s="10">
        <v>34611241</v>
      </c>
      <c r="D306" s="1">
        <f>E306+F306+G306+H306+I306</f>
        <v>2.4</v>
      </c>
      <c r="E306" s="4"/>
      <c r="F306" s="4"/>
      <c r="G306" s="4">
        <v>2.4</v>
      </c>
      <c r="H306" s="24"/>
      <c r="I306" s="3"/>
    </row>
    <row r="307" spans="1:9" x14ac:dyDescent="0.25">
      <c r="A307" s="4">
        <v>282</v>
      </c>
      <c r="B307" s="3" t="s">
        <v>231</v>
      </c>
      <c r="C307" s="12" t="s">
        <v>232</v>
      </c>
      <c r="D307" s="1">
        <f>E307+F307+G307+H307+I307</f>
        <v>2.6</v>
      </c>
      <c r="E307" s="4"/>
      <c r="F307" s="4"/>
      <c r="G307" s="4">
        <v>2.6</v>
      </c>
      <c r="H307" s="24"/>
      <c r="I307" s="3"/>
    </row>
    <row r="308" spans="1:9" x14ac:dyDescent="0.25">
      <c r="I308" s="3"/>
    </row>
    <row r="309" spans="1:9" ht="15.75" customHeight="1" x14ac:dyDescent="0.25">
      <c r="A309" s="4">
        <v>283</v>
      </c>
      <c r="B309" s="3" t="s">
        <v>356</v>
      </c>
      <c r="C309" s="10">
        <v>33754621</v>
      </c>
      <c r="D309" s="1">
        <f>E309+F309+G309+H309+I309</f>
        <v>7.0000000000000007E-2</v>
      </c>
      <c r="E309" s="3"/>
      <c r="F309" s="3"/>
      <c r="G309" s="4">
        <v>7.0000000000000007E-2</v>
      </c>
      <c r="H309" s="24"/>
      <c r="I309" s="3"/>
    </row>
    <row r="310" spans="1:9" x14ac:dyDescent="0.25">
      <c r="A310" s="4">
        <v>284</v>
      </c>
      <c r="B310" s="3" t="s">
        <v>163</v>
      </c>
      <c r="C310" s="10">
        <v>23880570</v>
      </c>
      <c r="D310" s="16">
        <f>E310+F310+G310+H310+I310</f>
        <v>45.9</v>
      </c>
      <c r="E310" s="4">
        <v>29.2</v>
      </c>
      <c r="F310" s="4"/>
      <c r="G310" s="4">
        <v>0.2</v>
      </c>
      <c r="H310" s="4"/>
      <c r="I310" s="4">
        <v>16.5</v>
      </c>
    </row>
    <row r="311" spans="1:9" x14ac:dyDescent="0.25">
      <c r="A311" s="4"/>
      <c r="B311" s="3"/>
      <c r="C311" s="10"/>
      <c r="D311" s="1"/>
      <c r="E311" s="3"/>
      <c r="F311" s="3"/>
      <c r="G311" s="4"/>
      <c r="H311" s="3"/>
      <c r="I311" s="3"/>
    </row>
    <row r="312" spans="1:9" x14ac:dyDescent="0.25">
      <c r="A312" s="4">
        <v>285</v>
      </c>
      <c r="B312" s="3" t="s">
        <v>327</v>
      </c>
      <c r="C312" s="10">
        <v>20525288</v>
      </c>
      <c r="D312" s="16">
        <f t="shared" ref="D312" si="19">E312+F312+G312+H312+I312</f>
        <v>7</v>
      </c>
      <c r="E312" s="3"/>
      <c r="F312" s="3"/>
      <c r="G312" s="14">
        <v>7</v>
      </c>
      <c r="H312" s="3"/>
      <c r="I312" s="3"/>
    </row>
    <row r="313" spans="1:9" x14ac:dyDescent="0.25">
      <c r="A313" s="4"/>
      <c r="B313" s="3"/>
      <c r="C313" s="8"/>
      <c r="D313" s="1"/>
      <c r="E313" s="3"/>
      <c r="F313" s="3"/>
      <c r="G313" s="4"/>
      <c r="H313" s="3"/>
      <c r="I313" s="3"/>
    </row>
    <row r="314" spans="1:9" x14ac:dyDescent="0.25">
      <c r="A314" s="4">
        <v>286</v>
      </c>
      <c r="B314" s="3" t="s">
        <v>324</v>
      </c>
      <c r="C314" s="10">
        <v>20528890</v>
      </c>
      <c r="D314" s="16">
        <f t="shared" ref="D314:D339" si="20">E314+F314+G314+H314+I314</f>
        <v>4.4000000000000004</v>
      </c>
      <c r="E314" s="3"/>
      <c r="F314" s="3"/>
      <c r="G314" s="14">
        <v>4.4000000000000004</v>
      </c>
      <c r="H314" s="3"/>
      <c r="I314" s="3"/>
    </row>
    <row r="315" spans="1:9" x14ac:dyDescent="0.25">
      <c r="A315" s="4">
        <v>287</v>
      </c>
      <c r="B315" s="3" t="s">
        <v>275</v>
      </c>
      <c r="C315" s="10">
        <v>24912906</v>
      </c>
      <c r="D315" s="1">
        <f t="shared" si="20"/>
        <v>7.9</v>
      </c>
      <c r="E315" s="4"/>
      <c r="F315" s="4"/>
      <c r="G315" s="4">
        <v>7.9</v>
      </c>
      <c r="H315" s="3"/>
      <c r="I315" s="3"/>
    </row>
    <row r="316" spans="1:9" x14ac:dyDescent="0.25">
      <c r="A316" s="4">
        <v>288</v>
      </c>
      <c r="B316" s="3" t="s">
        <v>309</v>
      </c>
      <c r="C316" s="10">
        <v>33255998</v>
      </c>
      <c r="D316" s="16">
        <f t="shared" si="20"/>
        <v>1.9</v>
      </c>
      <c r="E316" s="3"/>
      <c r="F316" s="3"/>
      <c r="G316" s="14">
        <v>1.9</v>
      </c>
      <c r="H316" s="3"/>
      <c r="I316" s="3"/>
    </row>
    <row r="317" spans="1:9" x14ac:dyDescent="0.25">
      <c r="A317" s="4">
        <v>289</v>
      </c>
      <c r="B317" s="3" t="s">
        <v>151</v>
      </c>
      <c r="C317" s="10">
        <v>20525012</v>
      </c>
      <c r="D317" s="1">
        <f t="shared" si="20"/>
        <v>55.5</v>
      </c>
      <c r="E317" s="4">
        <v>32.4</v>
      </c>
      <c r="F317" s="4"/>
      <c r="G317" s="4">
        <v>23.1</v>
      </c>
      <c r="H317" s="3"/>
      <c r="I317" s="3"/>
    </row>
    <row r="318" spans="1:9" x14ac:dyDescent="0.25">
      <c r="A318" s="4">
        <v>290</v>
      </c>
      <c r="B318" s="3" t="s">
        <v>288</v>
      </c>
      <c r="C318" s="10">
        <v>20524797</v>
      </c>
      <c r="D318" s="1">
        <f t="shared" si="20"/>
        <v>0.2</v>
      </c>
      <c r="E318" s="3"/>
      <c r="F318" s="3"/>
      <c r="G318" s="4">
        <v>0.2</v>
      </c>
      <c r="H318" s="3"/>
      <c r="I318" s="3"/>
    </row>
    <row r="319" spans="1:9" x14ac:dyDescent="0.25">
      <c r="A319" s="4">
        <v>291</v>
      </c>
      <c r="B319" s="3" t="s">
        <v>315</v>
      </c>
      <c r="C319" s="10">
        <v>20525437</v>
      </c>
      <c r="D319" s="1">
        <f t="shared" si="20"/>
        <v>2.8</v>
      </c>
      <c r="E319" s="3"/>
      <c r="F319" s="3"/>
      <c r="G319" s="4">
        <v>2.8</v>
      </c>
      <c r="H319" s="3"/>
      <c r="I319" s="3"/>
    </row>
    <row r="320" spans="1:9" x14ac:dyDescent="0.25">
      <c r="A320" s="4">
        <v>292</v>
      </c>
      <c r="B320" s="3" t="s">
        <v>296</v>
      </c>
      <c r="C320" s="10">
        <v>36696238</v>
      </c>
      <c r="D320" s="1">
        <f t="shared" si="20"/>
        <v>2.2000000000000002</v>
      </c>
      <c r="E320" s="3"/>
      <c r="F320" s="3"/>
      <c r="G320" s="4">
        <v>2.2000000000000002</v>
      </c>
      <c r="H320" s="3"/>
      <c r="I320" s="3"/>
    </row>
    <row r="321" spans="1:9" x14ac:dyDescent="0.25">
      <c r="A321" s="4">
        <v>293</v>
      </c>
      <c r="B321" s="3" t="s">
        <v>276</v>
      </c>
      <c r="C321" s="10">
        <v>25822016</v>
      </c>
      <c r="D321" s="1">
        <f t="shared" si="20"/>
        <v>2.2000000000000002</v>
      </c>
      <c r="E321" s="4"/>
      <c r="F321" s="4"/>
      <c r="G321" s="4">
        <v>2.2000000000000002</v>
      </c>
      <c r="H321" s="3"/>
      <c r="I321" s="3"/>
    </row>
    <row r="322" spans="1:9" x14ac:dyDescent="0.25">
      <c r="A322" s="4">
        <v>294</v>
      </c>
      <c r="B322" s="3" t="s">
        <v>148</v>
      </c>
      <c r="C322" s="10">
        <v>20509059</v>
      </c>
      <c r="D322" s="16">
        <f t="shared" si="20"/>
        <v>5.2</v>
      </c>
      <c r="E322" s="4"/>
      <c r="F322" s="4"/>
      <c r="G322" s="4">
        <v>5.2</v>
      </c>
      <c r="H322" s="3"/>
      <c r="I322" s="3"/>
    </row>
    <row r="323" spans="1:9" x14ac:dyDescent="0.25">
      <c r="A323" s="4">
        <v>295</v>
      </c>
      <c r="B323" s="3" t="s">
        <v>320</v>
      </c>
      <c r="C323" s="10">
        <v>23880475</v>
      </c>
      <c r="D323" s="1">
        <f t="shared" si="20"/>
        <v>1.4</v>
      </c>
      <c r="E323" s="3"/>
      <c r="F323" s="3"/>
      <c r="G323" s="4">
        <v>1.4</v>
      </c>
      <c r="H323" s="3"/>
      <c r="I323" s="3"/>
    </row>
    <row r="324" spans="1:9" x14ac:dyDescent="0.25">
      <c r="A324" s="4">
        <v>296</v>
      </c>
      <c r="B324" s="3" t="s">
        <v>286</v>
      </c>
      <c r="C324" s="10">
        <v>20526922</v>
      </c>
      <c r="D324" s="1">
        <f t="shared" si="20"/>
        <v>3.2</v>
      </c>
      <c r="E324" s="3"/>
      <c r="F324" s="3"/>
      <c r="G324" s="4">
        <v>3.2</v>
      </c>
      <c r="H324" s="3"/>
      <c r="I324" s="3"/>
    </row>
    <row r="325" spans="1:9" x14ac:dyDescent="0.25">
      <c r="A325" s="4">
        <v>297</v>
      </c>
      <c r="B325" s="3" t="s">
        <v>316</v>
      </c>
      <c r="C325" s="10">
        <v>34856032</v>
      </c>
      <c r="D325" s="16">
        <f t="shared" si="20"/>
        <v>2</v>
      </c>
      <c r="E325" s="3"/>
      <c r="F325" s="3"/>
      <c r="G325" s="14">
        <v>2</v>
      </c>
      <c r="H325" s="3"/>
      <c r="I325" s="3"/>
    </row>
    <row r="326" spans="1:9" x14ac:dyDescent="0.25">
      <c r="A326" s="4">
        <v>298</v>
      </c>
      <c r="B326" s="3" t="s">
        <v>149</v>
      </c>
      <c r="C326" s="10">
        <v>35319581</v>
      </c>
      <c r="D326" s="1">
        <f t="shared" si="20"/>
        <v>11.4</v>
      </c>
      <c r="E326" s="4">
        <v>3.9</v>
      </c>
      <c r="F326" s="4"/>
      <c r="G326" s="4">
        <v>7.5</v>
      </c>
      <c r="H326" s="3"/>
      <c r="I326" s="3"/>
    </row>
    <row r="327" spans="1:9" x14ac:dyDescent="0.25">
      <c r="A327" s="4">
        <v>299</v>
      </c>
      <c r="B327" s="3" t="s">
        <v>156</v>
      </c>
      <c r="C327" s="10">
        <v>20526572</v>
      </c>
      <c r="D327" s="16">
        <f t="shared" si="20"/>
        <v>4.0999999999999996</v>
      </c>
      <c r="E327" s="4"/>
      <c r="F327" s="4"/>
      <c r="G327" s="14">
        <v>4.0999999999999996</v>
      </c>
      <c r="H327" s="3"/>
      <c r="I327" s="3"/>
    </row>
    <row r="328" spans="1:9" x14ac:dyDescent="0.25">
      <c r="A328" s="4">
        <v>300</v>
      </c>
      <c r="B328" s="3" t="s">
        <v>263</v>
      </c>
      <c r="C328" s="10">
        <v>20518443</v>
      </c>
      <c r="D328" s="1">
        <f t="shared" si="20"/>
        <v>3.5</v>
      </c>
      <c r="E328" s="4"/>
      <c r="F328" s="4"/>
      <c r="G328" s="4">
        <v>3.5</v>
      </c>
      <c r="H328" s="3"/>
      <c r="I328" s="3"/>
    </row>
    <row r="329" spans="1:9" x14ac:dyDescent="0.25">
      <c r="A329" s="4">
        <v>301</v>
      </c>
      <c r="B329" s="3" t="s">
        <v>285</v>
      </c>
      <c r="C329" s="10">
        <v>35185142</v>
      </c>
      <c r="D329" s="1">
        <f t="shared" si="20"/>
        <v>2.9</v>
      </c>
      <c r="E329" s="3"/>
      <c r="F329" s="3"/>
      <c r="G329" s="4">
        <v>2.9</v>
      </c>
      <c r="H329" s="3"/>
      <c r="I329" s="3"/>
    </row>
    <row r="330" spans="1:9" x14ac:dyDescent="0.25">
      <c r="A330" s="4">
        <v>302</v>
      </c>
      <c r="B330" s="3" t="s">
        <v>292</v>
      </c>
      <c r="C330" s="10">
        <v>20525667</v>
      </c>
      <c r="D330" s="1">
        <f t="shared" si="20"/>
        <v>2.2999999999999998</v>
      </c>
      <c r="E330" s="3"/>
      <c r="F330" s="3"/>
      <c r="G330" s="4">
        <v>2.2999999999999998</v>
      </c>
      <c r="H330" s="3"/>
      <c r="I330" s="3"/>
    </row>
    <row r="331" spans="1:9" x14ac:dyDescent="0.25">
      <c r="A331" s="4">
        <v>303</v>
      </c>
      <c r="B331" s="3" t="s">
        <v>297</v>
      </c>
      <c r="C331" s="10">
        <v>20527784</v>
      </c>
      <c r="D331" s="1">
        <f t="shared" si="20"/>
        <v>1.8</v>
      </c>
      <c r="E331" s="3"/>
      <c r="F331" s="3"/>
      <c r="G331" s="4">
        <v>1.8</v>
      </c>
      <c r="H331" s="3"/>
      <c r="I331" s="3"/>
    </row>
    <row r="332" spans="1:9" x14ac:dyDescent="0.25">
      <c r="A332" s="4">
        <v>304</v>
      </c>
      <c r="B332" s="3" t="s">
        <v>305</v>
      </c>
      <c r="C332" s="10">
        <v>35651903</v>
      </c>
      <c r="D332" s="1">
        <f t="shared" si="20"/>
        <v>2.2999999999999998</v>
      </c>
      <c r="E332" s="3"/>
      <c r="F332" s="3"/>
      <c r="G332" s="4">
        <v>2.2999999999999998</v>
      </c>
      <c r="H332" s="3"/>
      <c r="I332" s="3"/>
    </row>
    <row r="333" spans="1:9" x14ac:dyDescent="0.25">
      <c r="A333" s="4">
        <v>305</v>
      </c>
      <c r="B333" s="3" t="s">
        <v>306</v>
      </c>
      <c r="C333" s="10"/>
      <c r="D333" s="1">
        <f t="shared" si="20"/>
        <v>3.4</v>
      </c>
      <c r="E333" s="3"/>
      <c r="F333" s="3"/>
      <c r="G333" s="4">
        <v>3.4</v>
      </c>
      <c r="H333" s="3"/>
      <c r="I333" s="3"/>
    </row>
    <row r="334" spans="1:9" x14ac:dyDescent="0.25">
      <c r="A334" s="4">
        <v>306</v>
      </c>
      <c r="B334" s="3" t="s">
        <v>281</v>
      </c>
      <c r="C334" s="10">
        <v>25716260</v>
      </c>
      <c r="D334" s="1">
        <f t="shared" si="20"/>
        <v>4.3</v>
      </c>
      <c r="E334" s="3"/>
      <c r="F334" s="3"/>
      <c r="G334" s="4">
        <v>4.3</v>
      </c>
      <c r="H334" s="3"/>
      <c r="I334" s="3"/>
    </row>
    <row r="335" spans="1:9" x14ac:dyDescent="0.25">
      <c r="A335" s="4">
        <v>307</v>
      </c>
      <c r="B335" s="3" t="s">
        <v>299</v>
      </c>
      <c r="C335" s="10">
        <v>20527376</v>
      </c>
      <c r="D335" s="1">
        <f t="shared" si="20"/>
        <v>2.9</v>
      </c>
      <c r="E335" s="3"/>
      <c r="F335" s="3"/>
      <c r="G335" s="14">
        <v>2.9</v>
      </c>
      <c r="H335" s="3"/>
      <c r="I335" s="3"/>
    </row>
    <row r="336" spans="1:9" x14ac:dyDescent="0.25">
      <c r="A336" s="4">
        <v>308</v>
      </c>
      <c r="B336" s="3" t="s">
        <v>271</v>
      </c>
      <c r="C336" s="4">
        <v>20529228</v>
      </c>
      <c r="D336" s="16">
        <f t="shared" si="20"/>
        <v>3</v>
      </c>
      <c r="E336" s="4"/>
      <c r="F336" s="4"/>
      <c r="G336" s="14">
        <v>3</v>
      </c>
      <c r="H336" s="3"/>
      <c r="I336" s="3"/>
    </row>
    <row r="337" spans="1:9" x14ac:dyDescent="0.25">
      <c r="A337" s="4">
        <v>309</v>
      </c>
      <c r="B337" s="3" t="s">
        <v>272</v>
      </c>
      <c r="C337" s="10">
        <v>25969392</v>
      </c>
      <c r="D337" s="1">
        <f t="shared" si="20"/>
        <v>2.1</v>
      </c>
      <c r="E337" s="4"/>
      <c r="F337" s="4"/>
      <c r="G337" s="4">
        <v>2.1</v>
      </c>
      <c r="H337" s="3"/>
      <c r="I337" s="3"/>
    </row>
    <row r="338" spans="1:9" x14ac:dyDescent="0.25">
      <c r="A338" s="4">
        <v>310</v>
      </c>
      <c r="B338" s="3" t="s">
        <v>264</v>
      </c>
      <c r="C338" s="10">
        <v>38869000</v>
      </c>
      <c r="D338" s="1">
        <f t="shared" si="20"/>
        <v>0.6</v>
      </c>
      <c r="E338" s="4"/>
      <c r="F338" s="4"/>
      <c r="G338" s="4">
        <v>0.6</v>
      </c>
      <c r="H338" s="3"/>
      <c r="I338" s="3"/>
    </row>
    <row r="339" spans="1:9" x14ac:dyDescent="0.25">
      <c r="A339" s="4">
        <v>311</v>
      </c>
      <c r="B339" s="3" t="s">
        <v>393</v>
      </c>
      <c r="C339" s="4">
        <v>26123935</v>
      </c>
      <c r="D339" s="16">
        <f t="shared" si="20"/>
        <v>3.3</v>
      </c>
      <c r="E339" s="4"/>
      <c r="F339" s="4"/>
      <c r="G339" s="14">
        <v>3.3</v>
      </c>
      <c r="H339" s="3"/>
      <c r="I339" s="3"/>
    </row>
    <row r="340" spans="1:9" x14ac:dyDescent="0.25">
      <c r="A340" s="4">
        <v>312</v>
      </c>
      <c r="B340" s="3" t="s">
        <v>283</v>
      </c>
      <c r="C340" s="10">
        <v>25742814</v>
      </c>
      <c r="D340" s="16">
        <f t="shared" ref="D340:D370" si="21">E340+F340+G340+H340+I340</f>
        <v>2</v>
      </c>
      <c r="E340" s="3"/>
      <c r="F340" s="3"/>
      <c r="G340" s="14">
        <v>2</v>
      </c>
      <c r="H340" s="3"/>
      <c r="I340" s="3"/>
    </row>
    <row r="341" spans="1:9" x14ac:dyDescent="0.25">
      <c r="A341" s="4">
        <v>313</v>
      </c>
      <c r="B341" s="3" t="s">
        <v>290</v>
      </c>
      <c r="C341" s="10">
        <v>25820388</v>
      </c>
      <c r="D341" s="16">
        <f t="shared" si="21"/>
        <v>4.8</v>
      </c>
      <c r="E341" s="3"/>
      <c r="F341" s="3"/>
      <c r="G341" s="14">
        <v>4.8</v>
      </c>
      <c r="H341" s="3"/>
      <c r="I341" s="3"/>
    </row>
    <row r="342" spans="1:9" x14ac:dyDescent="0.25">
      <c r="A342" s="4">
        <v>314</v>
      </c>
      <c r="B342" s="3" t="s">
        <v>269</v>
      </c>
      <c r="C342" s="10">
        <v>25474207</v>
      </c>
      <c r="D342" s="1">
        <f t="shared" si="21"/>
        <v>0.5</v>
      </c>
      <c r="E342" s="4"/>
      <c r="F342" s="4"/>
      <c r="G342" s="4">
        <v>0.5</v>
      </c>
      <c r="H342" s="3"/>
      <c r="I342" s="3"/>
    </row>
    <row r="343" spans="1:9" x14ac:dyDescent="0.25">
      <c r="A343" s="4">
        <v>315</v>
      </c>
      <c r="B343" s="3" t="s">
        <v>323</v>
      </c>
      <c r="C343" s="10">
        <v>36141897</v>
      </c>
      <c r="D343" s="1">
        <f t="shared" si="21"/>
        <v>0.8</v>
      </c>
      <c r="E343" s="3"/>
      <c r="F343" s="3"/>
      <c r="G343" s="4">
        <v>0.8</v>
      </c>
      <c r="H343" s="3"/>
      <c r="I343" s="3"/>
    </row>
    <row r="344" spans="1:9" x14ac:dyDescent="0.25">
      <c r="A344" s="4">
        <v>316</v>
      </c>
      <c r="B344" s="3" t="s">
        <v>298</v>
      </c>
      <c r="C344" s="10">
        <v>37072719</v>
      </c>
      <c r="D344" s="1">
        <f t="shared" si="21"/>
        <v>1.1000000000000001</v>
      </c>
      <c r="E344" s="3"/>
      <c r="F344" s="3"/>
      <c r="G344" s="4">
        <v>1.1000000000000001</v>
      </c>
      <c r="H344" s="3"/>
      <c r="I344" s="3"/>
    </row>
    <row r="345" spans="1:9" x14ac:dyDescent="0.25">
      <c r="A345" s="4">
        <v>317</v>
      </c>
      <c r="B345" s="3" t="s">
        <v>287</v>
      </c>
      <c r="C345" s="10">
        <v>20528559</v>
      </c>
      <c r="D345" s="1">
        <f t="shared" si="21"/>
        <v>6.7</v>
      </c>
      <c r="E345" s="3"/>
      <c r="F345" s="3"/>
      <c r="G345" s="4">
        <v>6.7</v>
      </c>
      <c r="H345" s="3"/>
      <c r="I345" s="3"/>
    </row>
    <row r="346" spans="1:9" x14ac:dyDescent="0.25">
      <c r="A346" s="4">
        <v>318</v>
      </c>
      <c r="B346" s="3" t="s">
        <v>313</v>
      </c>
      <c r="C346" s="4">
        <v>25919371</v>
      </c>
      <c r="D346" s="1">
        <f t="shared" si="21"/>
        <v>1.8</v>
      </c>
      <c r="E346" s="3"/>
      <c r="F346" s="3"/>
      <c r="G346" s="4">
        <v>1.8</v>
      </c>
      <c r="H346" s="3"/>
      <c r="I346" s="3"/>
    </row>
    <row r="347" spans="1:9" x14ac:dyDescent="0.25">
      <c r="A347" s="4">
        <v>319</v>
      </c>
      <c r="B347" s="3" t="s">
        <v>334</v>
      </c>
      <c r="C347" s="10">
        <v>25473768</v>
      </c>
      <c r="D347" s="16">
        <f t="shared" si="21"/>
        <v>5</v>
      </c>
      <c r="E347" s="4"/>
      <c r="F347" s="4"/>
      <c r="G347" s="14">
        <v>5</v>
      </c>
      <c r="H347" s="3"/>
      <c r="I347" s="3"/>
    </row>
    <row r="348" spans="1:9" x14ac:dyDescent="0.25">
      <c r="A348" s="4">
        <v>320</v>
      </c>
      <c r="B348" s="3" t="s">
        <v>294</v>
      </c>
      <c r="C348" s="10">
        <v>36315572</v>
      </c>
      <c r="D348" s="1">
        <f t="shared" si="21"/>
        <v>2.1</v>
      </c>
      <c r="E348" s="3"/>
      <c r="F348" s="3"/>
      <c r="G348" s="4">
        <v>2.1</v>
      </c>
      <c r="H348" s="3"/>
      <c r="I348" s="3"/>
    </row>
    <row r="349" spans="1:9" x14ac:dyDescent="0.25">
      <c r="A349" s="4">
        <v>321</v>
      </c>
      <c r="B349" s="3" t="s">
        <v>308</v>
      </c>
      <c r="C349" s="10">
        <v>35319644</v>
      </c>
      <c r="D349" s="1">
        <f t="shared" si="21"/>
        <v>1.5</v>
      </c>
      <c r="E349" s="3"/>
      <c r="F349" s="3"/>
      <c r="G349" s="4">
        <v>1.5</v>
      </c>
      <c r="H349" s="3"/>
      <c r="I349" s="3"/>
    </row>
    <row r="350" spans="1:9" x14ac:dyDescent="0.25">
      <c r="A350" s="4">
        <v>322</v>
      </c>
      <c r="B350" s="3" t="s">
        <v>150</v>
      </c>
      <c r="C350" s="10">
        <v>20525360</v>
      </c>
      <c r="D350" s="1">
        <f t="shared" si="21"/>
        <v>25.9</v>
      </c>
      <c r="E350" s="14">
        <v>12.3</v>
      </c>
      <c r="F350" s="4"/>
      <c r="G350" s="4">
        <v>13.6</v>
      </c>
      <c r="H350" s="3"/>
      <c r="I350" s="3"/>
    </row>
    <row r="351" spans="1:9" x14ac:dyDescent="0.25">
      <c r="A351" s="4">
        <v>323</v>
      </c>
      <c r="B351" s="3" t="s">
        <v>322</v>
      </c>
      <c r="C351" s="10">
        <v>20525762</v>
      </c>
      <c r="D351" s="1">
        <f t="shared" si="21"/>
        <v>1.3</v>
      </c>
      <c r="E351" s="3"/>
      <c r="F351" s="3"/>
      <c r="G351" s="4">
        <v>1.3</v>
      </c>
      <c r="H351" s="3"/>
      <c r="I351" s="3"/>
    </row>
    <row r="352" spans="1:9" x14ac:dyDescent="0.25">
      <c r="A352" s="4">
        <v>324</v>
      </c>
      <c r="B352" s="3" t="s">
        <v>282</v>
      </c>
      <c r="C352" s="10">
        <v>25679642</v>
      </c>
      <c r="D352" s="1">
        <f t="shared" si="21"/>
        <v>6.1</v>
      </c>
      <c r="E352" s="3"/>
      <c r="F352" s="3"/>
      <c r="G352" s="4">
        <v>6.1</v>
      </c>
      <c r="H352" s="3"/>
      <c r="I352" s="3"/>
    </row>
    <row r="353" spans="1:9" x14ac:dyDescent="0.25">
      <c r="A353" s="4">
        <v>325</v>
      </c>
      <c r="B353" s="3" t="s">
        <v>301</v>
      </c>
      <c r="C353" s="10">
        <v>25473875</v>
      </c>
      <c r="D353" s="1">
        <f t="shared" si="21"/>
        <v>2.2999999999999998</v>
      </c>
      <c r="E353" s="3"/>
      <c r="F353" s="3"/>
      <c r="G353" s="4">
        <v>2.2999999999999998</v>
      </c>
      <c r="H353" s="3"/>
      <c r="I353" s="3"/>
    </row>
    <row r="354" spans="1:9" x14ac:dyDescent="0.25">
      <c r="A354" s="4">
        <v>326</v>
      </c>
      <c r="B354" s="3" t="s">
        <v>303</v>
      </c>
      <c r="C354" s="10">
        <v>25765117</v>
      </c>
      <c r="D354" s="1">
        <f t="shared" si="21"/>
        <v>1.3</v>
      </c>
      <c r="E354" s="3"/>
      <c r="F354" s="3"/>
      <c r="G354" s="4">
        <v>1.3</v>
      </c>
      <c r="H354" s="3"/>
      <c r="I354" s="3"/>
    </row>
    <row r="355" spans="1:9" x14ac:dyDescent="0.25">
      <c r="A355" s="4">
        <v>327</v>
      </c>
      <c r="B355" s="3" t="s">
        <v>359</v>
      </c>
      <c r="C355" s="10">
        <v>26468539</v>
      </c>
      <c r="D355" s="1">
        <f t="shared" si="21"/>
        <v>1.1000000000000001</v>
      </c>
      <c r="E355" s="3"/>
      <c r="F355" s="3"/>
      <c r="G355" s="4">
        <v>1.1000000000000001</v>
      </c>
      <c r="H355" s="3"/>
      <c r="I355" s="3"/>
    </row>
    <row r="356" spans="1:9" x14ac:dyDescent="0.25">
      <c r="A356" s="4">
        <v>328</v>
      </c>
      <c r="B356" s="3" t="s">
        <v>278</v>
      </c>
      <c r="C356" s="10">
        <v>20525147</v>
      </c>
      <c r="D356" s="1">
        <f t="shared" si="21"/>
        <v>1.6</v>
      </c>
      <c r="E356" s="3"/>
      <c r="F356" s="3"/>
      <c r="G356" s="4">
        <v>1.6</v>
      </c>
      <c r="H356" s="3"/>
      <c r="I356" s="3"/>
    </row>
    <row r="357" spans="1:9" x14ac:dyDescent="0.25">
      <c r="A357" s="4">
        <v>329</v>
      </c>
      <c r="B357" s="3" t="s">
        <v>152</v>
      </c>
      <c r="C357" s="10">
        <v>35185137</v>
      </c>
      <c r="D357" s="1">
        <f t="shared" si="21"/>
        <v>8.3000000000000007</v>
      </c>
      <c r="E357" s="14">
        <v>1.9</v>
      </c>
      <c r="F357" s="4"/>
      <c r="G357" s="14">
        <v>6.4</v>
      </c>
      <c r="H357" s="3"/>
      <c r="I357" s="3"/>
    </row>
    <row r="358" spans="1:9" x14ac:dyDescent="0.25">
      <c r="A358" s="4">
        <v>330</v>
      </c>
      <c r="B358" s="3" t="s">
        <v>295</v>
      </c>
      <c r="C358" s="10">
        <v>36583824</v>
      </c>
      <c r="D358" s="1">
        <f t="shared" si="21"/>
        <v>3.2</v>
      </c>
      <c r="E358" s="3"/>
      <c r="F358" s="3"/>
      <c r="G358" s="4">
        <v>3.2</v>
      </c>
      <c r="H358" s="3"/>
      <c r="I358" s="3"/>
    </row>
    <row r="359" spans="1:9" x14ac:dyDescent="0.25">
      <c r="A359" s="4">
        <v>331</v>
      </c>
      <c r="B359" s="3" t="s">
        <v>277</v>
      </c>
      <c r="C359" s="10">
        <v>20519788</v>
      </c>
      <c r="D359" s="1">
        <f t="shared" si="21"/>
        <v>1.7</v>
      </c>
      <c r="E359" s="4"/>
      <c r="F359" s="4"/>
      <c r="G359" s="4">
        <v>1.7</v>
      </c>
      <c r="H359" s="3"/>
      <c r="I359" s="3"/>
    </row>
    <row r="360" spans="1:9" x14ac:dyDescent="0.25">
      <c r="A360" s="4">
        <v>332</v>
      </c>
      <c r="B360" s="3" t="s">
        <v>270</v>
      </c>
      <c r="C360" s="10">
        <v>25715467</v>
      </c>
      <c r="D360" s="1">
        <f t="shared" si="21"/>
        <v>2.8</v>
      </c>
      <c r="E360" s="4"/>
      <c r="F360" s="4"/>
      <c r="G360" s="4">
        <v>2.8</v>
      </c>
      <c r="H360" s="3"/>
      <c r="I360" s="3"/>
    </row>
    <row r="361" spans="1:9" x14ac:dyDescent="0.25">
      <c r="A361" s="4">
        <v>333</v>
      </c>
      <c r="B361" s="3" t="s">
        <v>317</v>
      </c>
      <c r="C361" s="10">
        <v>20528312</v>
      </c>
      <c r="D361" s="1">
        <f t="shared" si="21"/>
        <v>3.7</v>
      </c>
      <c r="E361" s="3"/>
      <c r="F361" s="3"/>
      <c r="G361" s="4">
        <v>3.7</v>
      </c>
      <c r="H361" s="3"/>
      <c r="I361" s="3"/>
    </row>
    <row r="362" spans="1:9" x14ac:dyDescent="0.25">
      <c r="A362" s="4">
        <v>334</v>
      </c>
      <c r="B362" s="3" t="s">
        <v>302</v>
      </c>
      <c r="C362" s="10">
        <v>20529085</v>
      </c>
      <c r="D362" s="1">
        <f t="shared" si="21"/>
        <v>0.4</v>
      </c>
      <c r="E362" s="3"/>
      <c r="F362" s="3"/>
      <c r="G362" s="4">
        <v>0.4</v>
      </c>
      <c r="H362" s="3"/>
      <c r="I362" s="3"/>
    </row>
    <row r="363" spans="1:9" x14ac:dyDescent="0.25">
      <c r="A363" s="4">
        <v>335</v>
      </c>
      <c r="B363" s="3" t="s">
        <v>153</v>
      </c>
      <c r="C363" s="10">
        <v>23879911</v>
      </c>
      <c r="D363" s="16">
        <f t="shared" si="21"/>
        <v>8.1999999999999993</v>
      </c>
      <c r="E363" s="14">
        <v>5.7</v>
      </c>
      <c r="F363" s="4"/>
      <c r="G363" s="4">
        <v>2.5</v>
      </c>
      <c r="H363" s="3"/>
      <c r="I363" s="3"/>
    </row>
    <row r="364" spans="1:9" x14ac:dyDescent="0.25">
      <c r="A364" s="4">
        <v>336</v>
      </c>
      <c r="B364" s="3" t="s">
        <v>325</v>
      </c>
      <c r="C364" s="10">
        <v>20520138</v>
      </c>
      <c r="D364" s="1">
        <f t="shared" si="21"/>
        <v>3.2</v>
      </c>
      <c r="E364" s="4"/>
      <c r="F364" s="4"/>
      <c r="G364" s="14">
        <v>3.2</v>
      </c>
      <c r="H364" s="3"/>
      <c r="I364" s="3"/>
    </row>
    <row r="365" spans="1:9" x14ac:dyDescent="0.25">
      <c r="A365" s="4">
        <v>337</v>
      </c>
      <c r="B365" s="3" t="s">
        <v>325</v>
      </c>
      <c r="C365" s="4">
        <v>20526862</v>
      </c>
      <c r="D365" s="16">
        <f t="shared" si="21"/>
        <v>1.5</v>
      </c>
      <c r="E365" s="4"/>
      <c r="F365" s="4"/>
      <c r="G365" s="14">
        <v>1.5</v>
      </c>
      <c r="H365" s="3"/>
      <c r="I365" s="3"/>
    </row>
    <row r="366" spans="1:9" x14ac:dyDescent="0.25">
      <c r="A366" s="4">
        <v>338</v>
      </c>
      <c r="B366" s="3" t="s">
        <v>266</v>
      </c>
      <c r="C366" s="10">
        <v>36315567</v>
      </c>
      <c r="D366" s="1">
        <f t="shared" si="21"/>
        <v>1.3</v>
      </c>
      <c r="E366" s="4"/>
      <c r="F366" s="4"/>
      <c r="G366" s="4">
        <v>1.3</v>
      </c>
      <c r="H366" s="3"/>
      <c r="I366" s="3"/>
    </row>
    <row r="367" spans="1:9" x14ac:dyDescent="0.25">
      <c r="A367" s="4">
        <v>339</v>
      </c>
      <c r="B367" s="3" t="s">
        <v>284</v>
      </c>
      <c r="C367" s="10">
        <v>25821910</v>
      </c>
      <c r="D367" s="16">
        <f t="shared" si="21"/>
        <v>11.6</v>
      </c>
      <c r="E367" s="3"/>
      <c r="F367" s="3"/>
      <c r="G367" s="14">
        <v>11.6</v>
      </c>
      <c r="H367" s="3"/>
      <c r="I367" s="3"/>
    </row>
    <row r="368" spans="1:9" x14ac:dyDescent="0.25">
      <c r="A368" s="4">
        <v>340</v>
      </c>
      <c r="B368" s="3" t="s">
        <v>280</v>
      </c>
      <c r="C368" s="10">
        <v>20526589</v>
      </c>
      <c r="D368" s="1">
        <f t="shared" si="21"/>
        <v>2.7</v>
      </c>
      <c r="E368" s="3"/>
      <c r="F368" s="3"/>
      <c r="G368" s="4">
        <v>2.7</v>
      </c>
      <c r="H368" s="3"/>
      <c r="I368" s="3"/>
    </row>
    <row r="369" spans="1:9" x14ac:dyDescent="0.25">
      <c r="A369" s="4">
        <v>341</v>
      </c>
      <c r="B369" s="3" t="s">
        <v>154</v>
      </c>
      <c r="C369" s="10">
        <v>25491588</v>
      </c>
      <c r="D369" s="16">
        <f t="shared" si="21"/>
        <v>30.299999999999997</v>
      </c>
      <c r="E369" s="4">
        <v>11.1</v>
      </c>
      <c r="F369" s="4"/>
      <c r="G369" s="4">
        <v>19.2</v>
      </c>
      <c r="H369" s="3"/>
      <c r="I369" s="3"/>
    </row>
    <row r="370" spans="1:9" x14ac:dyDescent="0.25">
      <c r="A370" s="4">
        <v>342</v>
      </c>
      <c r="B370" s="3" t="s">
        <v>265</v>
      </c>
      <c r="C370" s="10">
        <v>25479954</v>
      </c>
      <c r="D370" s="1">
        <f t="shared" si="21"/>
        <v>3.5</v>
      </c>
      <c r="E370" s="4"/>
      <c r="F370" s="4"/>
      <c r="G370" s="4">
        <v>3.5</v>
      </c>
      <c r="H370" s="3"/>
      <c r="I370" s="3"/>
    </row>
    <row r="371" spans="1:9" x14ac:dyDescent="0.25">
      <c r="A371" s="4">
        <v>343</v>
      </c>
      <c r="B371" s="3" t="s">
        <v>321</v>
      </c>
      <c r="C371" s="4">
        <v>20525383</v>
      </c>
      <c r="D371" s="16">
        <f t="shared" ref="D371:D392" si="22">E371+F371+G371+H371+I371</f>
        <v>2</v>
      </c>
      <c r="E371" s="3"/>
      <c r="F371" s="3"/>
      <c r="G371" s="14">
        <v>2</v>
      </c>
      <c r="H371" s="3"/>
      <c r="I371" s="3"/>
    </row>
    <row r="372" spans="1:9" x14ac:dyDescent="0.25">
      <c r="A372" s="4">
        <v>344</v>
      </c>
      <c r="B372" s="3" t="s">
        <v>155</v>
      </c>
      <c r="C372" s="10">
        <v>25765873</v>
      </c>
      <c r="D372" s="16">
        <f t="shared" si="22"/>
        <v>2.8</v>
      </c>
      <c r="E372" s="4">
        <v>1.3</v>
      </c>
      <c r="F372" s="4"/>
      <c r="G372" s="4">
        <v>1.5</v>
      </c>
      <c r="H372" s="3"/>
      <c r="I372" s="3"/>
    </row>
    <row r="373" spans="1:9" x14ac:dyDescent="0.25">
      <c r="A373" s="4">
        <v>345</v>
      </c>
      <c r="B373" s="3" t="s">
        <v>307</v>
      </c>
      <c r="C373" s="10">
        <v>20828051</v>
      </c>
      <c r="D373" s="1">
        <f t="shared" si="22"/>
        <v>1.3</v>
      </c>
      <c r="E373" s="3"/>
      <c r="F373" s="3"/>
      <c r="G373" s="4">
        <v>1.3</v>
      </c>
      <c r="H373" s="3"/>
      <c r="I373" s="3"/>
    </row>
    <row r="374" spans="1:9" x14ac:dyDescent="0.25">
      <c r="A374" s="4">
        <v>346</v>
      </c>
      <c r="B374" s="3" t="s">
        <v>304</v>
      </c>
      <c r="C374" s="10">
        <v>20528335</v>
      </c>
      <c r="D374" s="1">
        <f t="shared" si="22"/>
        <v>2.2000000000000002</v>
      </c>
      <c r="E374" s="3"/>
      <c r="F374" s="3"/>
      <c r="G374" s="4">
        <v>2.2000000000000002</v>
      </c>
      <c r="H374" s="3"/>
      <c r="I374" s="3"/>
    </row>
    <row r="375" spans="1:9" x14ac:dyDescent="0.25">
      <c r="A375" s="4">
        <v>347</v>
      </c>
      <c r="B375" s="3" t="s">
        <v>289</v>
      </c>
      <c r="C375" s="10">
        <v>25767100</v>
      </c>
      <c r="D375" s="1">
        <f t="shared" si="22"/>
        <v>1.5</v>
      </c>
      <c r="E375" s="3"/>
      <c r="F375" s="3"/>
      <c r="G375" s="4">
        <v>1.5</v>
      </c>
      <c r="H375" s="3"/>
      <c r="I375" s="3"/>
    </row>
    <row r="376" spans="1:9" x14ac:dyDescent="0.25">
      <c r="A376" s="4">
        <v>348</v>
      </c>
      <c r="B376" s="3" t="s">
        <v>262</v>
      </c>
      <c r="C376" s="10">
        <v>20527117</v>
      </c>
      <c r="D376" s="1">
        <f t="shared" si="22"/>
        <v>0.6</v>
      </c>
      <c r="E376" s="4"/>
      <c r="F376" s="4"/>
      <c r="G376" s="4">
        <v>0.6</v>
      </c>
      <c r="H376" s="3"/>
      <c r="I376" s="3"/>
    </row>
    <row r="377" spans="1:9" x14ac:dyDescent="0.25">
      <c r="A377" s="4">
        <v>349</v>
      </c>
      <c r="B377" s="3" t="s">
        <v>262</v>
      </c>
      <c r="C377" s="10">
        <v>20527583</v>
      </c>
      <c r="D377" s="1">
        <f t="shared" si="22"/>
        <v>5.4</v>
      </c>
      <c r="E377" s="4"/>
      <c r="F377" s="4"/>
      <c r="G377" s="4">
        <v>5.4</v>
      </c>
      <c r="H377" s="3"/>
      <c r="I377" s="3"/>
    </row>
    <row r="378" spans="1:9" x14ac:dyDescent="0.25">
      <c r="A378" s="4">
        <v>350</v>
      </c>
      <c r="B378" s="3" t="s">
        <v>267</v>
      </c>
      <c r="C378" s="10">
        <v>24908402</v>
      </c>
      <c r="D378" s="1">
        <f t="shared" si="22"/>
        <v>5.9</v>
      </c>
      <c r="E378" s="4"/>
      <c r="F378" s="4"/>
      <c r="G378" s="4">
        <v>5.9</v>
      </c>
      <c r="H378" s="3"/>
      <c r="I378" s="3"/>
    </row>
    <row r="379" spans="1:9" x14ac:dyDescent="0.25">
      <c r="A379" s="4">
        <v>351</v>
      </c>
      <c r="B379" s="3" t="s">
        <v>293</v>
      </c>
      <c r="C379" s="10">
        <v>20525615</v>
      </c>
      <c r="D379" s="16">
        <f t="shared" si="22"/>
        <v>1.4</v>
      </c>
      <c r="E379" s="3"/>
      <c r="F379" s="3"/>
      <c r="G379" s="14">
        <v>1.4</v>
      </c>
      <c r="H379" s="3"/>
      <c r="I379" s="3"/>
    </row>
    <row r="380" spans="1:9" x14ac:dyDescent="0.25">
      <c r="A380" s="4">
        <v>352</v>
      </c>
      <c r="B380" s="3" t="s">
        <v>273</v>
      </c>
      <c r="C380" s="10">
        <v>35319597</v>
      </c>
      <c r="D380" s="16">
        <f t="shared" si="22"/>
        <v>3.8</v>
      </c>
      <c r="E380" s="4"/>
      <c r="F380" s="4"/>
      <c r="G380" s="14">
        <v>3.8</v>
      </c>
      <c r="H380" s="3"/>
      <c r="I380" s="3"/>
    </row>
    <row r="381" spans="1:9" x14ac:dyDescent="0.25">
      <c r="A381" s="4">
        <v>353</v>
      </c>
      <c r="B381" s="3" t="s">
        <v>274</v>
      </c>
      <c r="C381" s="10">
        <v>25573257</v>
      </c>
      <c r="D381" s="1">
        <f t="shared" si="22"/>
        <v>1.8</v>
      </c>
      <c r="E381" s="4"/>
      <c r="F381" s="4"/>
      <c r="G381" s="4">
        <v>1.8</v>
      </c>
      <c r="H381" s="3"/>
      <c r="I381" s="3"/>
    </row>
    <row r="382" spans="1:9" x14ac:dyDescent="0.25">
      <c r="A382" s="4">
        <v>354</v>
      </c>
      <c r="B382" s="3" t="s">
        <v>318</v>
      </c>
      <c r="C382" s="10">
        <v>25820678</v>
      </c>
      <c r="D382" s="1">
        <f t="shared" si="22"/>
        <v>3.7</v>
      </c>
      <c r="E382" s="3"/>
      <c r="F382" s="3"/>
      <c r="G382" s="4">
        <v>3.7</v>
      </c>
      <c r="H382" s="3"/>
      <c r="I382" s="3"/>
    </row>
    <row r="383" spans="1:9" x14ac:dyDescent="0.25">
      <c r="A383" s="4">
        <v>355</v>
      </c>
      <c r="B383" s="3" t="s">
        <v>314</v>
      </c>
      <c r="C383" s="10">
        <v>20527896</v>
      </c>
      <c r="D383" s="16">
        <f t="shared" si="22"/>
        <v>2.2000000000000002</v>
      </c>
      <c r="E383" s="3"/>
      <c r="F383" s="3"/>
      <c r="G383" s="14">
        <v>2.2000000000000002</v>
      </c>
      <c r="H383" s="3"/>
      <c r="I383" s="3"/>
    </row>
    <row r="384" spans="1:9" x14ac:dyDescent="0.25">
      <c r="A384" s="4">
        <v>356</v>
      </c>
      <c r="B384" s="3" t="s">
        <v>291</v>
      </c>
      <c r="C384" s="10">
        <v>25764715</v>
      </c>
      <c r="D384" s="1">
        <f t="shared" si="22"/>
        <v>0.5</v>
      </c>
      <c r="E384" s="3"/>
      <c r="F384" s="3"/>
      <c r="G384" s="4">
        <v>0.5</v>
      </c>
      <c r="H384" s="3"/>
      <c r="I384" s="3"/>
    </row>
    <row r="385" spans="1:9" x14ac:dyDescent="0.25">
      <c r="A385" s="4">
        <v>357</v>
      </c>
      <c r="B385" s="3" t="s">
        <v>311</v>
      </c>
      <c r="C385" s="10">
        <v>25715763</v>
      </c>
      <c r="D385" s="1">
        <f t="shared" si="22"/>
        <v>0.6</v>
      </c>
      <c r="E385" s="3"/>
      <c r="F385" s="3"/>
      <c r="G385" s="4">
        <v>0.6</v>
      </c>
      <c r="H385" s="3"/>
      <c r="I385" s="3"/>
    </row>
    <row r="386" spans="1:9" x14ac:dyDescent="0.25">
      <c r="A386" s="4">
        <v>358</v>
      </c>
      <c r="B386" s="3" t="s">
        <v>312</v>
      </c>
      <c r="C386" s="4">
        <v>25920374</v>
      </c>
      <c r="D386" s="1">
        <f t="shared" si="22"/>
        <v>1.4</v>
      </c>
      <c r="E386" s="3"/>
      <c r="F386" s="3"/>
      <c r="G386" s="4">
        <v>1.4</v>
      </c>
      <c r="H386" s="3"/>
      <c r="I386" s="3"/>
    </row>
    <row r="387" spans="1:9" x14ac:dyDescent="0.25">
      <c r="A387" s="4">
        <v>359</v>
      </c>
      <c r="B387" s="3" t="s">
        <v>300</v>
      </c>
      <c r="C387" s="10">
        <v>20524886</v>
      </c>
      <c r="D387" s="1">
        <f t="shared" si="22"/>
        <v>1.5</v>
      </c>
      <c r="E387" s="3"/>
      <c r="F387" s="3"/>
      <c r="G387" s="4">
        <v>1.5</v>
      </c>
      <c r="H387" s="3"/>
      <c r="I387" s="3"/>
    </row>
    <row r="388" spans="1:9" x14ac:dyDescent="0.25">
      <c r="A388" s="4">
        <v>360</v>
      </c>
      <c r="B388" s="3" t="s">
        <v>268</v>
      </c>
      <c r="C388" s="10">
        <v>20520463</v>
      </c>
      <c r="D388" s="1">
        <f t="shared" si="22"/>
        <v>1.8</v>
      </c>
      <c r="E388" s="4"/>
      <c r="F388" s="4"/>
      <c r="G388" s="4">
        <v>1.8</v>
      </c>
      <c r="H388" s="3"/>
      <c r="I388" s="4"/>
    </row>
    <row r="389" spans="1:9" x14ac:dyDescent="0.25">
      <c r="A389" s="4">
        <v>361</v>
      </c>
      <c r="B389" s="3" t="s">
        <v>319</v>
      </c>
      <c r="C389" s="10">
        <v>22133061</v>
      </c>
      <c r="D389" s="1">
        <f t="shared" si="22"/>
        <v>3.8</v>
      </c>
      <c r="E389" s="3"/>
      <c r="F389" s="3"/>
      <c r="G389" s="4">
        <v>3.8</v>
      </c>
      <c r="H389" s="3"/>
      <c r="I389" s="4"/>
    </row>
    <row r="390" spans="1:9" x14ac:dyDescent="0.25">
      <c r="A390" s="4">
        <v>362</v>
      </c>
      <c r="B390" s="3" t="s">
        <v>310</v>
      </c>
      <c r="C390" s="10">
        <v>20526661</v>
      </c>
      <c r="D390" s="1">
        <f t="shared" si="22"/>
        <v>2.7</v>
      </c>
      <c r="E390" s="3"/>
      <c r="F390" s="3"/>
      <c r="G390" s="4">
        <v>2.7</v>
      </c>
      <c r="H390" s="3"/>
      <c r="I390" s="4"/>
    </row>
    <row r="391" spans="1:9" x14ac:dyDescent="0.25">
      <c r="A391" s="4">
        <v>363</v>
      </c>
      <c r="B391" s="3" t="s">
        <v>384</v>
      </c>
      <c r="C391" s="4">
        <v>20526313</v>
      </c>
      <c r="D391" s="1">
        <f t="shared" si="22"/>
        <v>7.8</v>
      </c>
      <c r="E391" s="3"/>
      <c r="F391" s="3"/>
      <c r="G391" s="4">
        <v>7.8</v>
      </c>
      <c r="H391" s="3"/>
      <c r="I391" s="4"/>
    </row>
    <row r="392" spans="1:9" x14ac:dyDescent="0.25">
      <c r="A392" s="4">
        <v>364</v>
      </c>
      <c r="B392" s="3" t="s">
        <v>279</v>
      </c>
      <c r="C392" s="10">
        <v>20528424</v>
      </c>
      <c r="D392" s="1">
        <f t="shared" si="22"/>
        <v>2.2999999999999998</v>
      </c>
      <c r="E392" s="3"/>
      <c r="F392" s="3"/>
      <c r="G392" s="4">
        <v>2.2999999999999998</v>
      </c>
      <c r="H392" s="3"/>
      <c r="I392" s="4"/>
    </row>
    <row r="393" spans="1:9" x14ac:dyDescent="0.25">
      <c r="A393" s="3"/>
      <c r="B393" s="3"/>
      <c r="C393" s="8"/>
      <c r="D393" s="1"/>
      <c r="E393" s="4"/>
      <c r="F393" s="4"/>
      <c r="G393" s="4"/>
      <c r="H393" s="3"/>
      <c r="I393" s="4"/>
    </row>
    <row r="394" spans="1:9" x14ac:dyDescent="0.25">
      <c r="A394" s="4">
        <v>365</v>
      </c>
      <c r="B394" s="3" t="s">
        <v>157</v>
      </c>
      <c r="C394" s="12" t="s">
        <v>158</v>
      </c>
      <c r="D394" s="1">
        <f t="shared" ref="D394:D423" si="23">E394+F394+G394+H394+I394</f>
        <v>735.5</v>
      </c>
      <c r="E394" s="4">
        <v>735.5</v>
      </c>
      <c r="F394" s="4"/>
      <c r="G394" s="4"/>
      <c r="H394" s="3"/>
      <c r="I394" s="4"/>
    </row>
    <row r="395" spans="1:9" x14ac:dyDescent="0.25">
      <c r="A395" s="4">
        <v>366</v>
      </c>
      <c r="B395" s="3" t="s">
        <v>159</v>
      </c>
      <c r="C395" s="12" t="s">
        <v>160</v>
      </c>
      <c r="D395" s="1">
        <f t="shared" si="23"/>
        <v>183.9</v>
      </c>
      <c r="E395" s="14">
        <v>121.3</v>
      </c>
      <c r="F395" s="4"/>
      <c r="G395" s="4"/>
      <c r="H395" s="14">
        <v>62.6</v>
      </c>
      <c r="I395" s="4"/>
    </row>
    <row r="396" spans="1:9" x14ac:dyDescent="0.25">
      <c r="A396" s="4">
        <v>367</v>
      </c>
      <c r="B396" s="3" t="s">
        <v>380</v>
      </c>
      <c r="C396" s="4">
        <v>33431745</v>
      </c>
      <c r="D396" s="1">
        <f t="shared" si="23"/>
        <v>12.7</v>
      </c>
      <c r="E396" s="4"/>
      <c r="F396" s="4"/>
      <c r="G396" s="14">
        <v>11.5</v>
      </c>
      <c r="H396" s="14"/>
      <c r="I396" s="4">
        <v>1.2</v>
      </c>
    </row>
    <row r="397" spans="1:9" x14ac:dyDescent="0.25">
      <c r="A397" s="4"/>
      <c r="B397" s="3"/>
      <c r="C397" s="8"/>
      <c r="D397" s="1"/>
      <c r="E397" s="4"/>
      <c r="F397" s="4"/>
      <c r="G397" s="4"/>
      <c r="H397" s="3"/>
      <c r="I397" s="4"/>
    </row>
    <row r="398" spans="1:9" x14ac:dyDescent="0.25">
      <c r="A398" s="4">
        <v>368</v>
      </c>
      <c r="B398" s="9" t="s">
        <v>178</v>
      </c>
      <c r="C398" s="10">
        <v>26404232</v>
      </c>
      <c r="D398" s="16">
        <f t="shared" ref="D398:D403" si="24">E398+F398+G398+H398+I398</f>
        <v>373.9</v>
      </c>
      <c r="E398" s="14">
        <v>373.9</v>
      </c>
      <c r="F398" s="3"/>
      <c r="G398" s="4"/>
      <c r="H398" s="3"/>
      <c r="I398" s="4"/>
    </row>
    <row r="399" spans="1:9" x14ac:dyDescent="0.25">
      <c r="A399" s="4">
        <v>369</v>
      </c>
      <c r="B399" s="9" t="s">
        <v>180</v>
      </c>
      <c r="C399" s="10">
        <v>26404214</v>
      </c>
      <c r="D399" s="1">
        <f t="shared" si="24"/>
        <v>484.9</v>
      </c>
      <c r="E399" s="4">
        <v>484.9</v>
      </c>
      <c r="F399" s="3"/>
      <c r="G399" s="4"/>
      <c r="H399" s="3"/>
      <c r="I399" s="4"/>
    </row>
    <row r="400" spans="1:9" x14ac:dyDescent="0.25">
      <c r="A400" s="4">
        <v>370</v>
      </c>
      <c r="B400" s="9" t="s">
        <v>175</v>
      </c>
      <c r="C400" s="10">
        <v>26404054</v>
      </c>
      <c r="D400" s="1">
        <f t="shared" si="24"/>
        <v>595.5</v>
      </c>
      <c r="E400" s="4">
        <v>595.5</v>
      </c>
      <c r="F400" s="3"/>
      <c r="G400" s="4"/>
      <c r="H400" s="3"/>
      <c r="I400" s="4"/>
    </row>
    <row r="401" spans="1:9" x14ac:dyDescent="0.25">
      <c r="A401" s="4">
        <v>371</v>
      </c>
      <c r="B401" s="9" t="s">
        <v>170</v>
      </c>
      <c r="C401" s="10">
        <v>26404048</v>
      </c>
      <c r="D401" s="1">
        <f t="shared" si="24"/>
        <v>451.6</v>
      </c>
      <c r="E401" s="4">
        <v>451.6</v>
      </c>
      <c r="F401" s="4"/>
      <c r="G401" s="4"/>
      <c r="H401" s="3"/>
      <c r="I401" s="4"/>
    </row>
    <row r="402" spans="1:9" x14ac:dyDescent="0.25">
      <c r="A402" s="4">
        <v>372</v>
      </c>
      <c r="B402" s="9" t="s">
        <v>172</v>
      </c>
      <c r="C402" s="10">
        <v>26404108</v>
      </c>
      <c r="D402" s="1">
        <f t="shared" si="24"/>
        <v>536.6</v>
      </c>
      <c r="E402" s="4">
        <v>536.6</v>
      </c>
      <c r="F402" s="4"/>
      <c r="G402" s="4"/>
      <c r="H402" s="3"/>
      <c r="I402" s="4"/>
    </row>
    <row r="403" spans="1:9" x14ac:dyDescent="0.25">
      <c r="A403" s="4">
        <v>373</v>
      </c>
      <c r="B403" s="9" t="s">
        <v>173</v>
      </c>
      <c r="C403" s="10">
        <v>26405533</v>
      </c>
      <c r="D403" s="1">
        <f t="shared" si="24"/>
        <v>425.8</v>
      </c>
      <c r="E403" s="4">
        <v>425.8</v>
      </c>
      <c r="F403" s="3"/>
      <c r="G403" s="4"/>
      <c r="H403" s="3"/>
      <c r="I403" s="4"/>
    </row>
    <row r="404" spans="1:9" x14ac:dyDescent="0.25">
      <c r="A404" s="4"/>
      <c r="B404" s="9"/>
      <c r="C404" s="10"/>
      <c r="D404" s="1"/>
      <c r="E404" s="4"/>
      <c r="F404" s="4"/>
      <c r="G404" s="4"/>
      <c r="H404" s="3"/>
      <c r="I404" s="4"/>
    </row>
    <row r="405" spans="1:9" x14ac:dyDescent="0.25">
      <c r="A405" s="4">
        <v>374</v>
      </c>
      <c r="B405" s="9" t="s">
        <v>174</v>
      </c>
      <c r="C405" s="10">
        <v>41862213</v>
      </c>
      <c r="D405" s="16">
        <f t="shared" ref="D405:D411" si="25">E405+F405+G405+H405+I405</f>
        <v>163.6</v>
      </c>
      <c r="E405" s="14">
        <v>163.6</v>
      </c>
      <c r="F405" s="3"/>
      <c r="G405" s="4"/>
      <c r="H405" s="3"/>
      <c r="I405" s="4"/>
    </row>
    <row r="406" spans="1:9" x14ac:dyDescent="0.25">
      <c r="A406" s="4">
        <v>375</v>
      </c>
      <c r="B406" s="9" t="s">
        <v>176</v>
      </c>
      <c r="C406" s="10">
        <v>41841069</v>
      </c>
      <c r="D406" s="16">
        <f t="shared" si="25"/>
        <v>422.40000000000003</v>
      </c>
      <c r="E406" s="14">
        <f>413.8+8.6</f>
        <v>422.40000000000003</v>
      </c>
      <c r="F406" s="3"/>
      <c r="G406" s="4"/>
      <c r="H406" s="3"/>
      <c r="I406" s="4"/>
    </row>
    <row r="407" spans="1:9" x14ac:dyDescent="0.25">
      <c r="A407" s="4">
        <v>376</v>
      </c>
      <c r="B407" s="9" t="s">
        <v>366</v>
      </c>
      <c r="C407" s="10">
        <v>41842497</v>
      </c>
      <c r="D407" s="1">
        <f t="shared" si="25"/>
        <v>243.2</v>
      </c>
      <c r="E407" s="4">
        <f>238.1+5.1</f>
        <v>243.2</v>
      </c>
      <c r="F407" s="3"/>
      <c r="G407" s="4"/>
      <c r="H407" s="3"/>
      <c r="I407" s="4"/>
    </row>
    <row r="408" spans="1:9" x14ac:dyDescent="0.25">
      <c r="A408" s="4">
        <v>377</v>
      </c>
      <c r="B408" s="9" t="s">
        <v>177</v>
      </c>
      <c r="C408" s="10">
        <v>41775887</v>
      </c>
      <c r="D408" s="1">
        <f t="shared" si="25"/>
        <v>809.5</v>
      </c>
      <c r="E408" s="14">
        <v>809.5</v>
      </c>
      <c r="F408" s="3"/>
      <c r="G408" s="4"/>
      <c r="H408" s="3"/>
      <c r="I408" s="4"/>
    </row>
    <row r="409" spans="1:9" x14ac:dyDescent="0.25">
      <c r="A409" s="10">
        <v>378</v>
      </c>
      <c r="B409" s="9" t="s">
        <v>179</v>
      </c>
      <c r="C409" s="10">
        <v>42229146</v>
      </c>
      <c r="D409" s="1">
        <f t="shared" si="25"/>
        <v>210.3</v>
      </c>
      <c r="E409" s="4">
        <v>210.3</v>
      </c>
      <c r="F409" s="3"/>
      <c r="G409" s="4"/>
      <c r="H409" s="3"/>
      <c r="I409" s="4"/>
    </row>
    <row r="410" spans="1:9" x14ac:dyDescent="0.25">
      <c r="A410" s="10">
        <v>379</v>
      </c>
      <c r="B410" s="9" t="s">
        <v>171</v>
      </c>
      <c r="C410" s="10">
        <v>26013402</v>
      </c>
      <c r="D410" s="16">
        <f t="shared" si="25"/>
        <v>1504</v>
      </c>
      <c r="E410" s="14">
        <f>1495.1+8.9</f>
        <v>1504</v>
      </c>
      <c r="F410" s="4"/>
      <c r="G410" s="4"/>
      <c r="H410" s="3"/>
      <c r="I410" s="3"/>
    </row>
    <row r="411" spans="1:9" x14ac:dyDescent="0.25">
      <c r="A411" s="10">
        <v>380</v>
      </c>
      <c r="B411" s="9" t="s">
        <v>432</v>
      </c>
      <c r="C411" s="4">
        <v>43799737</v>
      </c>
      <c r="D411" s="1">
        <f t="shared" si="25"/>
        <v>45.5</v>
      </c>
      <c r="E411" s="14">
        <v>45.5</v>
      </c>
      <c r="F411" s="4"/>
      <c r="G411" s="4"/>
      <c r="H411" s="3"/>
      <c r="I411" s="3"/>
    </row>
    <row r="412" spans="1:9" x14ac:dyDescent="0.25">
      <c r="A412" s="4"/>
      <c r="B412" s="3"/>
      <c r="C412" s="8"/>
      <c r="D412" s="1"/>
      <c r="E412" s="4"/>
      <c r="F412" s="4"/>
      <c r="G412" s="4"/>
      <c r="H412" s="3"/>
      <c r="I412" s="3"/>
    </row>
    <row r="413" spans="1:9" x14ac:dyDescent="0.25">
      <c r="A413" s="10">
        <v>381</v>
      </c>
      <c r="B413" s="9" t="s">
        <v>165</v>
      </c>
      <c r="C413" s="12" t="s">
        <v>166</v>
      </c>
      <c r="D413" s="16">
        <f t="shared" si="23"/>
        <v>693.8</v>
      </c>
      <c r="E413" s="14">
        <v>693.8</v>
      </c>
      <c r="F413" s="4"/>
      <c r="G413" s="4"/>
      <c r="H413" s="3"/>
      <c r="I413" s="3"/>
    </row>
    <row r="414" spans="1:9" x14ac:dyDescent="0.25">
      <c r="A414" s="10">
        <v>382</v>
      </c>
      <c r="B414" s="9" t="s">
        <v>167</v>
      </c>
      <c r="C414" s="10">
        <v>26013856</v>
      </c>
      <c r="D414" s="1">
        <f t="shared" si="23"/>
        <v>29.7</v>
      </c>
      <c r="E414" s="4">
        <v>29.7</v>
      </c>
      <c r="F414" s="4"/>
      <c r="G414" s="4"/>
      <c r="H414" s="3"/>
      <c r="I414" s="3"/>
    </row>
    <row r="415" spans="1:9" x14ac:dyDescent="0.25">
      <c r="A415" s="10">
        <v>383</v>
      </c>
      <c r="B415" s="9" t="s">
        <v>168</v>
      </c>
      <c r="C415" s="12" t="s">
        <v>259</v>
      </c>
      <c r="D415" s="1">
        <f t="shared" si="23"/>
        <v>1538.61</v>
      </c>
      <c r="E415" s="4">
        <v>1538.1</v>
      </c>
      <c r="F415" s="4"/>
      <c r="G415" s="4">
        <v>0.01</v>
      </c>
      <c r="H415" s="3"/>
      <c r="I415" s="4">
        <v>0.5</v>
      </c>
    </row>
    <row r="416" spans="1:9" x14ac:dyDescent="0.25">
      <c r="A416" s="10">
        <v>384</v>
      </c>
      <c r="B416" s="9" t="s">
        <v>169</v>
      </c>
      <c r="C416" s="10">
        <v>40108688</v>
      </c>
      <c r="D416" s="16">
        <f t="shared" si="23"/>
        <v>38.9</v>
      </c>
      <c r="E416" s="14">
        <v>38.9</v>
      </c>
      <c r="F416" s="4"/>
      <c r="G416" s="4"/>
      <c r="H416" s="3"/>
      <c r="I416" s="3"/>
    </row>
    <row r="417" spans="1:9" x14ac:dyDescent="0.25">
      <c r="A417" s="10">
        <v>385</v>
      </c>
      <c r="B417" s="9" t="s">
        <v>377</v>
      </c>
      <c r="C417" s="4">
        <v>43314918</v>
      </c>
      <c r="D417" s="16">
        <f t="shared" si="23"/>
        <v>52.7</v>
      </c>
      <c r="E417" s="14">
        <v>52.7</v>
      </c>
      <c r="F417" s="4"/>
      <c r="G417" s="4"/>
      <c r="H417" s="3"/>
      <c r="I417" s="3"/>
    </row>
    <row r="418" spans="1:9" x14ac:dyDescent="0.25">
      <c r="A418" s="10"/>
      <c r="B418" s="9"/>
      <c r="C418" s="10"/>
      <c r="D418" s="1"/>
      <c r="E418" s="14"/>
      <c r="F418" s="4"/>
      <c r="G418" s="4"/>
      <c r="H418" s="3"/>
      <c r="I418" s="3"/>
    </row>
    <row r="419" spans="1:9" x14ac:dyDescent="0.25">
      <c r="A419" s="10">
        <v>386</v>
      </c>
      <c r="B419" s="8" t="s">
        <v>378</v>
      </c>
      <c r="C419" s="20" t="s">
        <v>379</v>
      </c>
      <c r="D419" s="16">
        <f t="shared" si="23"/>
        <v>1</v>
      </c>
      <c r="E419" s="14"/>
      <c r="F419" s="14">
        <v>1</v>
      </c>
      <c r="G419" s="4"/>
      <c r="H419" s="3"/>
      <c r="I419" s="3"/>
    </row>
    <row r="420" spans="1:9" x14ac:dyDescent="0.25">
      <c r="A420" s="10">
        <v>387</v>
      </c>
      <c r="B420" s="9" t="s">
        <v>444</v>
      </c>
      <c r="C420" s="4">
        <v>38660800</v>
      </c>
      <c r="D420" s="16">
        <f t="shared" si="23"/>
        <v>0.6</v>
      </c>
      <c r="E420" s="14">
        <v>0.6</v>
      </c>
      <c r="F420" s="14"/>
      <c r="G420" s="4"/>
      <c r="H420" s="3"/>
      <c r="I420" s="3"/>
    </row>
    <row r="421" spans="1:9" x14ac:dyDescent="0.25">
      <c r="A421" s="4"/>
      <c r="B421" s="9"/>
      <c r="C421" s="10"/>
      <c r="D421" s="1"/>
      <c r="E421" s="14"/>
      <c r="F421" s="4"/>
      <c r="G421" s="4"/>
      <c r="H421" s="3"/>
      <c r="I421" s="3"/>
    </row>
    <row r="422" spans="1:9" x14ac:dyDescent="0.25">
      <c r="A422" s="4">
        <v>388</v>
      </c>
      <c r="B422" s="3" t="s">
        <v>386</v>
      </c>
      <c r="C422" s="20" t="s">
        <v>385</v>
      </c>
      <c r="D422" s="1">
        <f t="shared" si="23"/>
        <v>0.05</v>
      </c>
      <c r="E422" s="14"/>
      <c r="F422" s="4"/>
      <c r="G422" s="4">
        <v>0.05</v>
      </c>
      <c r="H422" s="3"/>
      <c r="I422" s="3"/>
    </row>
    <row r="423" spans="1:9" x14ac:dyDescent="0.25">
      <c r="A423" s="4">
        <v>389</v>
      </c>
      <c r="B423" s="3" t="s">
        <v>199</v>
      </c>
      <c r="C423" s="10">
        <v>14352406</v>
      </c>
      <c r="D423" s="1">
        <f t="shared" si="23"/>
        <v>9.6999999999999993</v>
      </c>
      <c r="E423" s="4"/>
      <c r="F423" s="3"/>
      <c r="G423" s="4">
        <v>0.1</v>
      </c>
      <c r="H423" s="3"/>
      <c r="I423" s="4">
        <v>9.6</v>
      </c>
    </row>
    <row r="424" spans="1:9" x14ac:dyDescent="0.25">
      <c r="A424" s="4">
        <v>390</v>
      </c>
      <c r="B424" s="3" t="s">
        <v>368</v>
      </c>
      <c r="C424" s="10">
        <v>20496061</v>
      </c>
      <c r="D424" s="1">
        <f>E424+F424+G424+H424+I424</f>
        <v>71.2</v>
      </c>
      <c r="E424" s="4"/>
      <c r="F424" s="3"/>
      <c r="G424" s="4"/>
      <c r="H424" s="3"/>
      <c r="I424" s="4">
        <v>71.2</v>
      </c>
    </row>
    <row r="425" spans="1:9" x14ac:dyDescent="0.25">
      <c r="A425" s="4">
        <v>391</v>
      </c>
      <c r="B425" s="3" t="s">
        <v>222</v>
      </c>
      <c r="C425" s="10">
        <v>14360570</v>
      </c>
      <c r="D425" s="1">
        <f>E425+F425+G425+H425+I425</f>
        <v>1.6</v>
      </c>
      <c r="E425" s="4"/>
      <c r="F425" s="3"/>
      <c r="G425" s="4"/>
      <c r="H425" s="3"/>
      <c r="I425" s="4">
        <v>1.6</v>
      </c>
    </row>
    <row r="426" spans="1:9" x14ac:dyDescent="0.25">
      <c r="A426" s="4">
        <v>392</v>
      </c>
      <c r="B426" s="3" t="s">
        <v>358</v>
      </c>
      <c r="C426" s="10">
        <v>14305909</v>
      </c>
      <c r="D426" s="16">
        <f>E426+F426+G426+H426+I426</f>
        <v>55.6</v>
      </c>
      <c r="E426" s="4"/>
      <c r="F426" s="3"/>
      <c r="G426" s="14">
        <v>5.6</v>
      </c>
      <c r="H426" s="3"/>
      <c r="I426" s="14">
        <v>50</v>
      </c>
    </row>
    <row r="427" spans="1:9" s="11" customFormat="1" x14ac:dyDescent="0.25"/>
    <row r="428" spans="1:9" s="11" customFormat="1" x14ac:dyDescent="0.25">
      <c r="A428" s="28" t="s">
        <v>438</v>
      </c>
      <c r="B428" s="29"/>
      <c r="C428" s="3" t="s">
        <v>448</v>
      </c>
      <c r="D428" s="3"/>
    </row>
    <row r="429" spans="1:9" s="11" customFormat="1" x14ac:dyDescent="0.25"/>
    <row r="430" spans="1:9" s="11" customFormat="1" x14ac:dyDescent="0.25"/>
    <row r="431" spans="1:9" s="11" customFormat="1" x14ac:dyDescent="0.25"/>
    <row r="432" spans="1:9" s="11" customFormat="1" x14ac:dyDescent="0.25"/>
    <row r="433" s="11" customFormat="1" x14ac:dyDescent="0.25"/>
    <row r="434" s="11" customFormat="1" x14ac:dyDescent="0.25"/>
    <row r="435" s="11" customFormat="1" x14ac:dyDescent="0.25"/>
    <row r="436" s="11" customFormat="1" x14ac:dyDescent="0.25"/>
    <row r="437" s="11" customFormat="1" x14ac:dyDescent="0.25"/>
    <row r="438" s="11" customFormat="1" x14ac:dyDescent="0.25"/>
    <row r="439" s="11" customFormat="1" x14ac:dyDescent="0.25"/>
    <row r="440" s="11" customFormat="1" x14ac:dyDescent="0.25"/>
    <row r="441" s="11" customFormat="1" x14ac:dyDescent="0.25"/>
    <row r="442" s="11" customFormat="1" x14ac:dyDescent="0.25"/>
    <row r="443" s="11" customFormat="1" x14ac:dyDescent="0.25"/>
    <row r="444" s="11" customFormat="1" x14ac:dyDescent="0.25"/>
    <row r="445" s="11" customFormat="1" x14ac:dyDescent="0.25"/>
    <row r="446" s="11" customFormat="1" x14ac:dyDescent="0.25"/>
    <row r="447" s="11" customFormat="1" x14ac:dyDescent="0.25"/>
    <row r="448" s="11" customFormat="1" x14ac:dyDescent="0.25"/>
    <row r="449" s="11" customFormat="1" x14ac:dyDescent="0.25"/>
    <row r="450" s="11" customFormat="1" x14ac:dyDescent="0.25"/>
    <row r="451" s="11" customFormat="1" x14ac:dyDescent="0.25"/>
    <row r="452" s="11" customFormat="1" x14ac:dyDescent="0.25"/>
    <row r="453" s="11" customFormat="1" x14ac:dyDescent="0.25"/>
    <row r="454" s="11" customFormat="1" x14ac:dyDescent="0.25"/>
    <row r="455" s="11" customFormat="1" x14ac:dyDescent="0.25"/>
    <row r="456" s="11" customFormat="1" x14ac:dyDescent="0.25"/>
    <row r="457" s="11" customFormat="1" x14ac:dyDescent="0.25"/>
    <row r="458" s="11" customFormat="1" x14ac:dyDescent="0.25"/>
    <row r="459" s="11" customFormat="1" x14ac:dyDescent="0.25"/>
    <row r="460" s="11" customFormat="1" x14ac:dyDescent="0.25"/>
    <row r="461" s="11" customFormat="1" x14ac:dyDescent="0.25"/>
    <row r="462" s="11" customFormat="1" x14ac:dyDescent="0.25"/>
    <row r="463" s="11" customFormat="1" x14ac:dyDescent="0.25"/>
    <row r="464" s="11" customFormat="1" x14ac:dyDescent="0.25"/>
    <row r="465" s="11" customFormat="1" x14ac:dyDescent="0.25"/>
    <row r="466" s="11" customFormat="1" x14ac:dyDescent="0.25"/>
    <row r="467" s="11" customFormat="1" x14ac:dyDescent="0.25"/>
    <row r="468" s="11" customFormat="1" x14ac:dyDescent="0.25"/>
    <row r="469" s="11" customFormat="1" x14ac:dyDescent="0.25"/>
    <row r="470" s="11" customFormat="1" x14ac:dyDescent="0.25"/>
    <row r="471" s="11" customFormat="1" x14ac:dyDescent="0.25"/>
    <row r="472" s="11" customFormat="1" x14ac:dyDescent="0.25"/>
    <row r="473" s="11" customFormat="1" x14ac:dyDescent="0.25"/>
    <row r="474" s="11" customFormat="1" x14ac:dyDescent="0.25"/>
    <row r="475" s="11" customFormat="1" x14ac:dyDescent="0.25"/>
    <row r="476" s="11" customFormat="1" x14ac:dyDescent="0.25"/>
    <row r="477" s="11" customFormat="1" x14ac:dyDescent="0.25"/>
    <row r="478" s="11" customFormat="1" x14ac:dyDescent="0.25"/>
    <row r="479" s="11" customFormat="1" x14ac:dyDescent="0.25"/>
    <row r="480" s="11" customFormat="1" x14ac:dyDescent="0.25"/>
    <row r="481" s="11" customFormat="1" x14ac:dyDescent="0.25"/>
    <row r="482" s="11" customFormat="1" x14ac:dyDescent="0.25"/>
    <row r="483" s="11" customFormat="1" x14ac:dyDescent="0.25"/>
    <row r="484" s="11" customFormat="1" x14ac:dyDescent="0.25"/>
    <row r="485" s="11" customFormat="1" x14ac:dyDescent="0.25"/>
    <row r="486" s="11" customFormat="1" x14ac:dyDescent="0.25"/>
    <row r="487" s="11" customFormat="1" x14ac:dyDescent="0.25"/>
    <row r="488" s="11" customFormat="1" x14ac:dyDescent="0.25"/>
    <row r="489" s="11" customFormat="1" x14ac:dyDescent="0.25"/>
    <row r="490" s="11" customFormat="1" x14ac:dyDescent="0.25"/>
    <row r="491" s="11" customFormat="1" x14ac:dyDescent="0.25"/>
    <row r="492" s="11" customFormat="1" x14ac:dyDescent="0.25"/>
    <row r="493" s="11" customFormat="1" x14ac:dyDescent="0.25"/>
    <row r="494" s="11" customFormat="1" x14ac:dyDescent="0.25"/>
    <row r="495" s="11" customFormat="1" x14ac:dyDescent="0.25"/>
    <row r="496" s="11" customFormat="1" x14ac:dyDescent="0.25"/>
    <row r="497" s="11" customFormat="1" x14ac:dyDescent="0.25"/>
    <row r="498" s="11" customFormat="1" x14ac:dyDescent="0.25"/>
    <row r="499" s="11" customFormat="1" x14ac:dyDescent="0.25"/>
    <row r="500" s="11" customFormat="1" x14ac:dyDescent="0.25"/>
    <row r="501" s="11" customFormat="1" x14ac:dyDescent="0.25"/>
    <row r="502" s="11" customFormat="1" x14ac:dyDescent="0.25"/>
    <row r="503" s="11" customFormat="1" x14ac:dyDescent="0.25"/>
    <row r="504" s="11" customFormat="1" x14ac:dyDescent="0.25"/>
    <row r="505" s="11" customFormat="1" x14ac:dyDescent="0.25"/>
    <row r="506" s="11" customFormat="1" x14ac:dyDescent="0.25"/>
    <row r="507" s="11" customFormat="1" x14ac:dyDescent="0.25"/>
    <row r="508" s="11" customFormat="1" x14ac:dyDescent="0.25"/>
    <row r="509" s="11" customFormat="1" x14ac:dyDescent="0.25"/>
    <row r="510" s="11" customFormat="1" x14ac:dyDescent="0.25"/>
    <row r="511" s="11" customFormat="1" x14ac:dyDescent="0.25"/>
    <row r="512" s="11" customFormat="1" x14ac:dyDescent="0.25"/>
    <row r="513" s="11" customFormat="1" x14ac:dyDescent="0.25"/>
    <row r="514" s="11" customFormat="1" x14ac:dyDescent="0.25"/>
    <row r="515" s="11" customFormat="1" x14ac:dyDescent="0.25"/>
    <row r="516" s="11" customFormat="1" x14ac:dyDescent="0.25"/>
    <row r="517" s="11" customFormat="1" x14ac:dyDescent="0.25"/>
    <row r="518" s="11" customFormat="1" x14ac:dyDescent="0.25"/>
    <row r="519" s="11" customFormat="1" x14ac:dyDescent="0.25"/>
    <row r="520" s="11" customFormat="1" x14ac:dyDescent="0.25"/>
    <row r="521" s="11" customFormat="1" x14ac:dyDescent="0.25"/>
    <row r="522" s="11" customFormat="1" x14ac:dyDescent="0.25"/>
    <row r="523" s="11" customFormat="1" x14ac:dyDescent="0.25"/>
  </sheetData>
  <mergeCells count="4">
    <mergeCell ref="D5:I5"/>
    <mergeCell ref="A428:B428"/>
    <mergeCell ref="A2:I2"/>
    <mergeCell ref="A1:I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2021-01-11T10:18:03Z</dcterms:modified>
</cp:coreProperties>
</file>