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оєкти рішень 71 позачергової сесії VIII скликання\"/>
    </mc:Choice>
  </mc:AlternateContent>
  <xr:revisionPtr revIDLastSave="0" documentId="8_{064FF0AA-18D3-4C29-B9EF-45AE37D3C4B6}" xr6:coauthVersionLast="46" xr6:coauthVersionMax="46" xr10:uidLastSave="{00000000-0000-0000-0000-000000000000}"/>
  <bookViews>
    <workbookView xWindow="-108" yWindow="-108" windowWidth="23256" windowHeight="12576" activeTab="2" xr2:uid="{E27FBA55-5FFC-4609-A852-2FA01AC761A4}"/>
  </bookViews>
  <sheets>
    <sheet name="доходи ЗФ" sheetId="11" r:id="rId1"/>
    <sheet name="доходи СФ" sheetId="14" r:id="rId2"/>
    <sheet name="видатки ЗФ" sheetId="12" r:id="rId3"/>
    <sheet name="видатки СФ" sheetId="13" r:id="rId4"/>
    <sheet name="порівнял аналіз доходів ЗФ" sheetId="3" r:id="rId5"/>
    <sheet name="порівнял аналіз доходів СФ" sheetId="4" r:id="rId6"/>
  </sheets>
  <definedNames>
    <definedName name="CREXPORT" localSheetId="2">#REF!</definedName>
    <definedName name="CREXPORT" localSheetId="3">#REF!</definedName>
    <definedName name="CREXPORT">#REF!</definedName>
    <definedName name="n" localSheetId="2" hidden="1">{#N/A,#N/A,FALSE,"Лист4"}</definedName>
    <definedName name="n" localSheetId="3" hidden="1">{#N/A,#N/A,FALSE,"Лист4"}</definedName>
    <definedName name="n" localSheetId="5" hidden="1">{#N/A,#N/A,FALSE,"Лист4"}</definedName>
    <definedName name="n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localSheetId="5" hidden="1">{#N/A,#N/A,FALSE,"Лист4"}</definedName>
    <definedName name="wrn.Інструкція.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localSheetId="5" hidden="1">{#N/A,#N/A,FALSE,"Лист4"}</definedName>
    <definedName name="аа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localSheetId="5" hidden="1">{#N/A,#N/A,FALSE,"Лист4"}</definedName>
    <definedName name="аааа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localSheetId="5" hidden="1">{#N/A,#N/A,FALSE,"Лист4"}</definedName>
    <definedName name="ааааа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localSheetId="5" hidden="1">{#N/A,#N/A,FALSE,"Лист4"}</definedName>
    <definedName name="аааг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localSheetId="5" hidden="1">{#N/A,#N/A,FALSE,"Лист4"}</definedName>
    <definedName name="ааао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localSheetId="5" hidden="1">{#N/A,#N/A,FALSE,"Лист4"}</definedName>
    <definedName name="аааоркк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localSheetId="5" hidden="1">{#N/A,#N/A,FALSE,"Лист4"}</definedName>
    <definedName name="аарр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localSheetId="5" hidden="1">{#N/A,#N/A,FALSE,"Лист4"}</definedName>
    <definedName name="амп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localSheetId="5" hidden="1">{#N/A,#N/A,FALSE,"Лист4"}</definedName>
    <definedName name="ап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localSheetId="5" hidden="1">{#N/A,#N/A,FALSE,"Лист4"}</definedName>
    <definedName name="апро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localSheetId="5" hidden="1">{#N/A,#N/A,FALSE,"Лист4"}</definedName>
    <definedName name="аунуну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localSheetId="5" hidden="1">{#N/A,#N/A,FALSE,"Лист4"}</definedName>
    <definedName name="бб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localSheetId="5" hidden="1">{#N/A,#N/A,FALSE,"Лист4"}</definedName>
    <definedName name="вап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localSheetId="5" hidden="1">{#N/A,#N/A,FALSE,"Лист4"}</definedName>
    <definedName name="вапа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localSheetId="5" hidden="1">{#N/A,#N/A,FALSE,"Лист4"}</definedName>
    <definedName name="вапро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localSheetId="5" hidden="1">{#N/A,#N/A,FALSE,"Лист4"}</definedName>
    <definedName name="вау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localSheetId="5" hidden="1">{#N/A,#N/A,FALSE,"Лист4"}</definedName>
    <definedName name="вв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localSheetId="5" hidden="1">{#N/A,#N/A,FALSE,"Лист4"}</definedName>
    <definedName name="вмр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localSheetId="5" hidden="1">{#N/A,#N/A,FALSE,"Лист4"}</definedName>
    <definedName name="вруу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localSheetId="5" hidden="1">{#N/A,#N/A,FALSE,"Лист4"}</definedName>
    <definedName name="врууунуууу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localSheetId="5" hidden="1">{#N/A,#N/A,FALSE,"Лист4"}</definedName>
    <definedName name="гг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localSheetId="5" hidden="1">{#N/A,#N/A,FALSE,"Лист4"}</definedName>
    <definedName name="ггг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localSheetId="5" hidden="1">{#N/A,#N/A,FALSE,"Лист4"}</definedName>
    <definedName name="гго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localSheetId="5" hidden="1">{#N/A,#N/A,FALSE,"Лист4"}</definedName>
    <definedName name="ггшшз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localSheetId="5" hidden="1">{#N/A,#N/A,FALSE,"Лист4"}</definedName>
    <definedName name="гр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localSheetId="5" hidden="1">{#N/A,#N/A,FALSE,"Лист4"}</definedName>
    <definedName name="ддд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localSheetId="5" hidden="1">{#N/A,#N/A,FALSE,"Лист4"}</definedName>
    <definedName name="е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localSheetId="5" hidden="1">{#N/A,#N/A,FALSE,"Лист4"}</definedName>
    <definedName name="ее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localSheetId="5" hidden="1">{#N/A,#N/A,FALSE,"Лист4"}</definedName>
    <definedName name="ееге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localSheetId="5" hidden="1">{#N/A,#N/A,FALSE,"Лист4"}</definedName>
    <definedName name="еегше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localSheetId="5" hidden="1">{#N/A,#N/A,FALSE,"Лист4"}</definedName>
    <definedName name="еее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localSheetId="5" hidden="1">{#N/A,#N/A,FALSE,"Лист4"}</definedName>
    <definedName name="ееее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localSheetId="5" hidden="1">{#N/A,#N/A,FALSE,"Лист4"}</definedName>
    <definedName name="ееекк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localSheetId="5" hidden="1">{#N/A,#N/A,FALSE,"Лист4"}</definedName>
    <definedName name="еепке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localSheetId="5" hidden="1">{#N/A,#N/A,FALSE,"Лист4"}</definedName>
    <definedName name="еешгег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localSheetId="5" hidden="1">{#N/A,#N/A,FALSE,"Лист4"}</definedName>
    <definedName name="екуц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localSheetId="5" hidden="1">{#N/A,#N/A,FALSE,"Лист4"}</definedName>
    <definedName name="енг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localSheetId="5" hidden="1">{#N/A,#N/A,FALSE,"Лист4"}</definedName>
    <definedName name="епи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localSheetId="5" hidden="1">{#N/A,#N/A,FALSE,"Лист4"}</definedName>
    <definedName name="ешгееуу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localSheetId="5" hidden="1">{#N/A,#N/A,FALSE,"Лист4"}</definedName>
    <definedName name="є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localSheetId="5" hidden="1">{#N/A,#N/A,FALSE,"Лист4"}</definedName>
    <definedName name="єєє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localSheetId="5" hidden="1">{#N/A,#N/A,FALSE,"Лист4"}</definedName>
    <definedName name="єєєєєє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localSheetId="5" hidden="1">{#N/A,#N/A,FALSE,"Лист4"}</definedName>
    <definedName name="єєєєєєє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localSheetId="5" hidden="1">{#N/A,#N/A,FALSE,"Лист4"}</definedName>
    <definedName name="єєєєєєє.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localSheetId="5" hidden="1">{#N/A,#N/A,FALSE,"Лист4"}</definedName>
    <definedName name="єж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localSheetId="5" hidden="1">{#N/A,#N/A,FALSE,"Лист4"}</definedName>
    <definedName name="жж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localSheetId="5" hidden="1">{#N/A,#N/A,FALSE,"Лист4"}</definedName>
    <definedName name="житлове" hidden="1">{#N/A,#N/A,FALSE,"Лист4"}</definedName>
    <definedName name="_xlnm.Print_Titles" localSheetId="2">'видатки ЗФ'!$7:$8</definedName>
    <definedName name="_xlnm.Print_Titles" localSheetId="3">'видатки СФ'!$6:$7</definedName>
    <definedName name="_xlnm.Print_Titles" localSheetId="0">'доходи ЗФ'!$A:$B</definedName>
    <definedName name="_xlnm.Print_Titles" localSheetId="1">'доходи СФ'!$A:$B</definedName>
    <definedName name="_xlnm.Print_Titles" localSheetId="4">'порівнял аналіз доходів ЗФ'!$A:$C,'порівнял аналіз доходів ЗФ'!$5:$5</definedName>
    <definedName name="_xlnm.Print_Titles" localSheetId="5">'порівнял аналіз доходів СФ'!$A:$C,'порівнял аналіз доходів СФ'!$5:$5</definedName>
    <definedName name="здоровя" localSheetId="2" hidden="1">{#N/A,#N/A,FALSE,"Лист4"}</definedName>
    <definedName name="здоровя" localSheetId="3" hidden="1">{#N/A,#N/A,FALSE,"Лист4"}</definedName>
    <definedName name="здоровя" localSheetId="5" hidden="1">{#N/A,#N/A,FALSE,"Лист4"}</definedName>
    <definedName name="здоровя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localSheetId="5" hidden="1">{#N/A,#N/A,FALSE,"Лист4"}</definedName>
    <definedName name="зз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localSheetId="5" hidden="1">{#N/A,#N/A,FALSE,"Лист4"}</definedName>
    <definedName name="ззз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localSheetId="5" hidden="1">{#N/A,#N/A,FALSE,"Лист4"}</definedName>
    <definedName name="зззз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localSheetId="5" hidden="1">{#N/A,#N/A,FALSE,"Лист4"}</definedName>
    <definedName name="ип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localSheetId="5" hidden="1">{#N/A,#N/A,FALSE,"Лист4"}</definedName>
    <definedName name="ить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localSheetId="5" hidden="1">{#N/A,#N/A,FALSE,"Лист4"}</definedName>
    <definedName name="іваа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localSheetId="5" hidden="1">{#N/A,#N/A,FALSE,"Лист4"}</definedName>
    <definedName name="івап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localSheetId="5" hidden="1">{#N/A,#N/A,FALSE,"Лист4"}</definedName>
    <definedName name="івпа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localSheetId="5" hidden="1">{#N/A,#N/A,FALSE,"Лист4"}</definedName>
    <definedName name="їжд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localSheetId="5" hidden="1">{#N/A,#N/A,FALSE,"Лист4"}</definedName>
    <definedName name="іі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localSheetId="5" hidden="1">{#N/A,#N/A,FALSE,"Лист4"}</definedName>
    <definedName name="ііі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localSheetId="5" hidden="1">{#N/A,#N/A,FALSE,"Лист4"}</definedName>
    <definedName name="іііі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localSheetId="5" hidden="1">{#N/A,#N/A,FALSE,"Лист4"}</definedName>
    <definedName name="ін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localSheetId="5" hidden="1">{#N/A,#N/A,FALSE,"Лист4"}</definedName>
    <definedName name="інші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localSheetId="5" hidden="1">{#N/A,#N/A,FALSE,"Лист4"}</definedName>
    <definedName name="іук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localSheetId="5" hidden="1">{#N/A,#N/A,FALSE,"Лист4"}</definedName>
    <definedName name="ййй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localSheetId="5" hidden="1">{#N/A,#N/A,FALSE,"Лист4"}</definedName>
    <definedName name="йййй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localSheetId="5" hidden="1">{#N/A,#N/A,FALSE,"Лист4"}</definedName>
    <definedName name="кгккг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localSheetId="5" hidden="1">{#N/A,#N/A,FALSE,"Лист4"}</definedName>
    <definedName name="кгкккк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localSheetId="5" hidden="1">{#N/A,#N/A,FALSE,"Лист4"}</definedName>
    <definedName name="кеуц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localSheetId="5" hidden="1">{#N/A,#N/A,FALSE,"Лист4"}</definedName>
    <definedName name="кк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localSheetId="5" hidden="1">{#N/A,#N/A,FALSE,"Лист4"}</definedName>
    <definedName name="ккгкг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localSheetId="5" hidden="1">{#N/A,#N/A,FALSE,"Лист4"}</definedName>
    <definedName name="ккк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localSheetId="5" hidden="1">{#N/A,#N/A,FALSE,"Лист4"}</definedName>
    <definedName name="кккну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localSheetId="5" hidden="1">{#N/A,#N/A,FALSE,"Лист4"}</definedName>
    <definedName name="кккокк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localSheetId="5" hidden="1">{#N/A,#N/A,FALSE,"Лист4"}</definedName>
    <definedName name="комунальне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localSheetId="5" hidden="1">{#N/A,#N/A,FALSE,"Лист4"}</definedName>
    <definedName name="кот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localSheetId="5" hidden="1">{#N/A,#N/A,FALSE,"Лист4"}</definedName>
    <definedName name="кр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localSheetId="5" hidden="1">{#N/A,#N/A,FALSE,"Лист4"}</definedName>
    <definedName name="культура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localSheetId="5" hidden="1">{#N/A,#N/A,FALSE,"Лист4"}</definedName>
    <definedName name="л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localSheetId="5" hidden="1">{#N/A,#N/A,FALSE,"Лист4"}</definedName>
    <definedName name="лд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localSheetId="5" hidden="1">{#N/A,#N/A,FALSE,"Лист4"}</definedName>
    <definedName name="лл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localSheetId="5" hidden="1">{#N/A,#N/A,FALSE,"Лист4"}</definedName>
    <definedName name="ллл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localSheetId="5" hidden="1">{#N/A,#N/A,FALSE,"Лист4"}</definedName>
    <definedName name="лнпллпл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localSheetId="5" hidden="1">{#N/A,#N/A,FALSE,"Лист4"}</definedName>
    <definedName name="мак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localSheetId="5" hidden="1">{#N/A,#N/A,FALSE,"Лист4"}</definedName>
    <definedName name="мм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localSheetId="5" hidden="1">{#N/A,#N/A,FALSE,"Лист4"}</definedName>
    <definedName name="мпе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localSheetId="5" hidden="1">{#N/A,#N/A,FALSE,"Лист4"}</definedName>
    <definedName name="нгнгш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localSheetId="5" hidden="1">{#N/A,#N/A,FALSE,"Лист4"}</definedName>
    <definedName name="ннггг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localSheetId="5" hidden="1">{#N/A,#N/A,FALSE,"Лист4"}</definedName>
    <definedName name="ннн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localSheetId="5" hidden="1">{#N/A,#N/A,FALSE,"Лист4"}</definedName>
    <definedName name="ннннг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localSheetId="5" hidden="1">{#N/A,#N/A,FALSE,"Лист4"}</definedName>
    <definedName name="нннннннн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localSheetId="5" hidden="1">{#N/A,#N/A,FALSE,"Лист4"}</definedName>
    <definedName name="ннншенгке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localSheetId="5" hidden="1">{#N/A,#N/A,FALSE,"Лист4"}</definedName>
    <definedName name="нншекк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localSheetId="5" hidden="1">{#N/A,#N/A,FALSE,"Лист4"}</definedName>
    <definedName name="оггне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localSheetId="5" hidden="1">{#N/A,#N/A,FALSE,"Лист4"}</definedName>
    <definedName name="оллд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localSheetId="5" hidden="1">{#N/A,#N/A,FALSE,"Лист4"}</definedName>
    <definedName name="олол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localSheetId="5" hidden="1">{#N/A,#N/A,FALSE,"Лист4"}</definedName>
    <definedName name="оо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localSheetId="5" hidden="1">{#N/A,#N/A,FALSE,"Лист4"}</definedName>
    <definedName name="ооо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localSheetId="5" hidden="1">{#N/A,#N/A,FALSE,"Лист4"}</definedName>
    <definedName name="орнг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localSheetId="5" hidden="1">{#N/A,#N/A,FALSE,"Лист4"}</definedName>
    <definedName name="освіта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localSheetId="5" hidden="1">{#N/A,#N/A,FALSE,"Лист4"}</definedName>
    <definedName name="ох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localSheetId="5" hidden="1">{#N/A,#N/A,FALSE,"Лист4"}</definedName>
    <definedName name="охорона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localSheetId="5" hidden="1">{#N/A,#N/A,FALSE,"Лист4"}</definedName>
    <definedName name="плеккккг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localSheetId="5" hidden="1">{#N/A,#N/A,FALSE,"Лист4"}</definedName>
    <definedName name="пллеелш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localSheetId="5" hidden="1">{#N/A,#N/A,FALSE,"Лист4"}</definedName>
    <definedName name="попле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localSheetId="5" hidden="1">{#N/A,#N/A,FALSE,"Лист4"}</definedName>
    <definedName name="пот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localSheetId="5" hidden="1">{#N/A,#N/A,FALSE,"Лист4"}</definedName>
    <definedName name="пп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localSheetId="5" hidden="1">{#N/A,#N/A,FALSE,"Лист4"}</definedName>
    <definedName name="ппше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localSheetId="5" hidden="1">{#N/A,#N/A,FALSE,"Лист4"}</definedName>
    <definedName name="про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localSheetId="5" hidden="1">{#N/A,#N/A,FALSE,"Лист4"}</definedName>
    <definedName name="прое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localSheetId="5" hidden="1">{#N/A,#N/A,FALSE,"Лист4"}</definedName>
    <definedName name="прои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localSheetId="5" hidden="1">{#N/A,#N/A,FALSE,"Лист4"}</definedName>
    <definedName name="рор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localSheetId="5" hidden="1">{#N/A,#N/A,FALSE,"Лист4"}</definedName>
    <definedName name="роро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localSheetId="5" hidden="1">{#N/A,#N/A,FALSE,"Лист4"}</definedName>
    <definedName name="рррр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localSheetId="5" hidden="1">{#N/A,#N/A,FALSE,"Лист4"}</definedName>
    <definedName name="сми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localSheetId="5" hidden="1">{#N/A,#N/A,FALSE,"Лист4"}</definedName>
    <definedName name="сс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localSheetId="5" hidden="1">{#N/A,#N/A,FALSE,"Лист4"}</definedName>
    <definedName name="сум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localSheetId="5" hidden="1">{#N/A,#N/A,FALSE,"Лист4"}</definedName>
    <definedName name="Суми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localSheetId="5" hidden="1">{#N/A,#N/A,FALSE,"Лист4"}</definedName>
    <definedName name="счу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localSheetId="5" hidden="1">{#N/A,#N/A,FALSE,"Лист4"}</definedName>
    <definedName name="счя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localSheetId="5" hidden="1">{#N/A,#N/A,FALSE,"Лист4"}</definedName>
    <definedName name="тогн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localSheetId="5" hidden="1">{#N/A,#N/A,FALSE,"Лист4"}</definedName>
    <definedName name="трн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localSheetId="5" hidden="1">{#N/A,#N/A,FALSE,"Лист4"}</definedName>
    <definedName name="ттт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localSheetId="5" hidden="1">{#N/A,#N/A,FALSE,"Лист4"}</definedName>
    <definedName name="ть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localSheetId="5" hidden="1">{#N/A,#N/A,FALSE,"Лист4"}</definedName>
    <definedName name="уа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localSheetId="5" hidden="1">{#N/A,#N/A,FALSE,"Лист4"}</definedName>
    <definedName name="увке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localSheetId="5" hidden="1">{#N/A,#N/A,FALSE,"Лист4"}</definedName>
    <definedName name="уеунукнун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localSheetId="5" hidden="1">{#N/A,#N/A,FALSE,"Лист4"}</definedName>
    <definedName name="уке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localSheetId="5" hidden="1">{#N/A,#N/A,FALSE,"Лист4"}</definedName>
    <definedName name="укй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localSheetId="5" hidden="1">{#N/A,#N/A,FALSE,"Лист4"}</definedName>
    <definedName name="укунн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localSheetId="5" hidden="1">{#N/A,#N/A,FALSE,"Лист4"}</definedName>
    <definedName name="унунен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localSheetId="5" hidden="1">{#N/A,#N/A,FALSE,"Лист4"}</definedName>
    <definedName name="унунун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localSheetId="5" hidden="1">{#N/A,#N/A,FALSE,"Лист4"}</definedName>
    <definedName name="унуу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localSheetId="5" hidden="1">{#N/A,#N/A,FALSE,"Лист4"}</definedName>
    <definedName name="унуун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localSheetId="5" hidden="1">{#N/A,#N/A,FALSE,"Лист4"}</definedName>
    <definedName name="унууу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localSheetId="5" hidden="1">{#N/A,#N/A,FALSE,"Лист4"}</definedName>
    <definedName name="управ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localSheetId="5" hidden="1">{#N/A,#N/A,FALSE,"Лист4"}</definedName>
    <definedName name="управління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localSheetId="5" hidden="1">{#N/A,#N/A,FALSE,"Лист4"}</definedName>
    <definedName name="уукее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localSheetId="5" hidden="1">{#N/A,#N/A,FALSE,"Лист4"}</definedName>
    <definedName name="ууннну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localSheetId="5" hidden="1">{#N/A,#N/A,FALSE,"Лист4"}</definedName>
    <definedName name="ууну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localSheetId="5" hidden="1">{#N/A,#N/A,FALSE,"Лист4"}</definedName>
    <definedName name="уунунг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localSheetId="5" hidden="1">{#N/A,#N/A,FALSE,"Лист4"}</definedName>
    <definedName name="уунунууу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localSheetId="5" hidden="1">{#N/A,#N/A,FALSE,"Лист4"}</definedName>
    <definedName name="уунуурр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localSheetId="5" hidden="1">{#N/A,#N/A,FALSE,"Лист4"}</definedName>
    <definedName name="уунуууу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localSheetId="5" hidden="1">{#N/A,#N/A,FALSE,"Лист4"}</definedName>
    <definedName name="ууу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localSheetId="5" hidden="1">{#N/A,#N/A,FALSE,"Лист4"}</definedName>
    <definedName name="ууунну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localSheetId="5" hidden="1">{#N/A,#N/A,FALSE,"Лист4"}</definedName>
    <definedName name="ууунууууу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localSheetId="5" hidden="1">{#N/A,#N/A,FALSE,"Лист4"}</definedName>
    <definedName name="уууу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localSheetId="5" hidden="1">{#N/A,#N/A,FALSE,"Лист4"}</definedName>
    <definedName name="уууу32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localSheetId="5" hidden="1">{#N/A,#N/A,FALSE,"Лист4"}</definedName>
    <definedName name="уууун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localSheetId="5" hidden="1">{#N/A,#N/A,FALSE,"Лист4"}</definedName>
    <definedName name="фф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localSheetId="5" hidden="1">{#N/A,#N/A,FALSE,"Лист4"}</definedName>
    <definedName name="ффф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localSheetId="5" hidden="1">{#N/A,#N/A,FALSE,"Лист4"}</definedName>
    <definedName name="фффф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localSheetId="5" hidden="1">{#N/A,#N/A,FALSE,"Лист4"}</definedName>
    <definedName name="ффффф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localSheetId="5" hidden="1">{#N/A,#N/A,FALSE,"Лист4"}</definedName>
    <definedName name="хз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localSheetId="5" hidden="1">{#N/A,#N/A,FALSE,"Лист4"}</definedName>
    <definedName name="хїз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localSheetId="5" hidden="1">{#N/A,#N/A,FALSE,"Лист4"}</definedName>
    <definedName name="ххх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localSheetId="5" hidden="1">{#N/A,#N/A,FALSE,"Лист4"}</definedName>
    <definedName name="ц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localSheetId="5" hidden="1">{#N/A,#N/A,FALSE,"Лист4"}</definedName>
    <definedName name="цва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localSheetId="5" hidden="1">{#N/A,#N/A,FALSE,"Лист4"}</definedName>
    <definedName name="цекццецце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localSheetId="5" hidden="1">{#N/A,#N/A,FALSE,"Лист4"}</definedName>
    <definedName name="цеце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localSheetId="5" hidden="1">{#N/A,#N/A,FALSE,"Лист4"}</definedName>
    <definedName name="цецеце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localSheetId="5" hidden="1">{#N/A,#N/A,FALSE,"Лист4"}</definedName>
    <definedName name="цук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localSheetId="5" hidden="1">{#N/A,#N/A,FALSE,"Лист4"}</definedName>
    <definedName name="цуку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localSheetId="5" hidden="1">{#N/A,#N/A,FALSE,"Лист4"}</definedName>
    <definedName name="цууу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localSheetId="5" hidden="1">{#N/A,#N/A,FALSE,"Лист4"}</definedName>
    <definedName name="цц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localSheetId="5" hidden="1">{#N/A,#N/A,FALSE,"Лист4"}</definedName>
    <definedName name="ццвва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localSheetId="5" hidden="1">{#N/A,#N/A,FALSE,"Лист4"}</definedName>
    <definedName name="ццецц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localSheetId="5" hidden="1">{#N/A,#N/A,FALSE,"Лист4"}</definedName>
    <definedName name="ццеццке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localSheetId="5" hidden="1">{#N/A,#N/A,FALSE,"Лист4"}</definedName>
    <definedName name="ццеццкевап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localSheetId="5" hidden="1">{#N/A,#N/A,FALSE,"Лист4"}</definedName>
    <definedName name="ццке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localSheetId="5" hidden="1">{#N/A,#N/A,FALSE,"Лист4"}</definedName>
    <definedName name="ццук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localSheetId="5" hidden="1">{#N/A,#N/A,FALSE,"Лист4"}</definedName>
    <definedName name="цццецц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localSheetId="5" hidden="1">{#N/A,#N/A,FALSE,"Лист4"}</definedName>
    <definedName name="цццкеец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localSheetId="5" hidden="1">{#N/A,#N/A,FALSE,"Лист4"}</definedName>
    <definedName name="цццц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localSheetId="5" hidden="1">{#N/A,#N/A,FALSE,"Лист4"}</definedName>
    <definedName name="ццццкц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localSheetId="5" hidden="1">{#N/A,#N/A,FALSE,"Лист4"}</definedName>
    <definedName name="ццццц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localSheetId="5" hidden="1">{#N/A,#N/A,FALSE,"Лист4"}</definedName>
    <definedName name="цццццц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localSheetId="5" hidden="1">{#N/A,#N/A,FALSE,"Лист4"}</definedName>
    <definedName name="чву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localSheetId="5" hidden="1">{#N/A,#N/A,FALSE,"Лист4"}</definedName>
    <definedName name="чч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localSheetId="5" hidden="1">{#N/A,#N/A,FALSE,"Лист4"}</definedName>
    <definedName name="ччч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localSheetId="5" hidden="1">{#N/A,#N/A,FALSE,"Лист4"}</definedName>
    <definedName name="шш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localSheetId="5" hidden="1">{#N/A,#N/A,FALSE,"Лист4"}</definedName>
    <definedName name="шшшш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localSheetId="5" hidden="1">{#N/A,#N/A,FALSE,"Лист4"}</definedName>
    <definedName name="щщ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localSheetId="5" hidden="1">{#N/A,#N/A,FALSE,"Лист4"}</definedName>
    <definedName name="щщщ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localSheetId="5" hidden="1">{#N/A,#N/A,FALSE,"Лист4"}</definedName>
    <definedName name="щщщшг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localSheetId="5" hidden="1">{#N/A,#N/A,FALSE,"Лист4"}</definedName>
    <definedName name="юю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localSheetId="5" hidden="1">{#N/A,#N/A,FALSE,"Лист4"}</definedName>
    <definedName name="ююю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localSheetId="5" hidden="1">{#N/A,#N/A,FALSE,"Лист4"}</definedName>
    <definedName name="яяя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localSheetId="5" hidden="1">{#N/A,#N/A,FALSE,"Лист4"}</definedName>
    <definedName name="яяяя" hidden="1">{#N/A,#N/A,FALSE,"Лист4"}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2" l="1"/>
  <c r="H10" i="12"/>
  <c r="H9" i="12"/>
  <c r="H43" i="12"/>
  <c r="H28" i="12"/>
  <c r="H32" i="12"/>
  <c r="H26" i="12"/>
  <c r="H18" i="12"/>
  <c r="F21" i="4"/>
  <c r="G21" i="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F13" i="12"/>
  <c r="G12" i="12"/>
  <c r="F12" i="12"/>
  <c r="G11" i="12"/>
  <c r="F11" i="12"/>
  <c r="G10" i="12"/>
  <c r="F10" i="12"/>
  <c r="G9" i="12"/>
  <c r="F9" i="12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E22" i="3"/>
  <c r="F26" i="3"/>
  <c r="G26" i="3"/>
  <c r="D25" i="4"/>
  <c r="D18" i="4"/>
  <c r="D15" i="4"/>
  <c r="D12" i="4"/>
  <c r="D9" i="4"/>
  <c r="D7" i="4"/>
  <c r="D6" i="4" s="1"/>
  <c r="D22" i="3"/>
  <c r="D15" i="3"/>
  <c r="D12" i="3"/>
  <c r="D7" i="3"/>
  <c r="D6" i="3" s="1"/>
  <c r="F20" i="4"/>
  <c r="G20" i="4"/>
  <c r="D27" i="4" l="1"/>
  <c r="D28" i="4" s="1"/>
  <c r="D34" i="3"/>
  <c r="D35" i="3" s="1"/>
  <c r="F27" i="3"/>
  <c r="G27" i="3"/>
  <c r="F29" i="3"/>
  <c r="G29" i="3"/>
  <c r="F30" i="3"/>
  <c r="G30" i="3"/>
  <c r="G32" i="3"/>
  <c r="F32" i="3"/>
  <c r="E15" i="4"/>
  <c r="G16" i="4"/>
  <c r="F16" i="4"/>
  <c r="G26" i="4"/>
  <c r="F26" i="4"/>
  <c r="E25" i="4"/>
  <c r="G24" i="4"/>
  <c r="F24" i="4"/>
  <c r="G23" i="4"/>
  <c r="F23" i="4"/>
  <c r="G22" i="4"/>
  <c r="F22" i="4"/>
  <c r="G19" i="4"/>
  <c r="F19" i="4"/>
  <c r="E18" i="4"/>
  <c r="G17" i="4"/>
  <c r="F17" i="4"/>
  <c r="G14" i="4"/>
  <c r="F14" i="4"/>
  <c r="G13" i="4"/>
  <c r="F13" i="4"/>
  <c r="E12" i="4"/>
  <c r="G11" i="4"/>
  <c r="F11" i="4"/>
  <c r="G10" i="4"/>
  <c r="F10" i="4"/>
  <c r="G8" i="4"/>
  <c r="F8" i="4"/>
  <c r="E7" i="4"/>
  <c r="E6" i="4" s="1"/>
  <c r="G6" i="4" s="1"/>
  <c r="G33" i="3"/>
  <c r="F33" i="3"/>
  <c r="G31" i="3"/>
  <c r="F31" i="3"/>
  <c r="G28" i="3"/>
  <c r="F28" i="3"/>
  <c r="G25" i="3"/>
  <c r="F25" i="3"/>
  <c r="G24" i="3"/>
  <c r="F24" i="3"/>
  <c r="G23" i="3"/>
  <c r="F23" i="3"/>
  <c r="G21" i="3"/>
  <c r="F21" i="3"/>
  <c r="G20" i="3"/>
  <c r="F20" i="3"/>
  <c r="G19" i="3"/>
  <c r="F19" i="3"/>
  <c r="G18" i="3"/>
  <c r="F18" i="3"/>
  <c r="G17" i="3"/>
  <c r="F17" i="3"/>
  <c r="G16" i="3"/>
  <c r="F16" i="3"/>
  <c r="E15" i="3"/>
  <c r="G14" i="3"/>
  <c r="F14" i="3"/>
  <c r="G13" i="3"/>
  <c r="F13" i="3"/>
  <c r="E12" i="3"/>
  <c r="G11" i="3"/>
  <c r="F11" i="3"/>
  <c r="G10" i="3"/>
  <c r="F10" i="3"/>
  <c r="G9" i="3"/>
  <c r="F9" i="3"/>
  <c r="G8" i="3"/>
  <c r="F8" i="3"/>
  <c r="E7" i="3"/>
  <c r="F7" i="3" l="1"/>
  <c r="F22" i="3"/>
  <c r="G25" i="4"/>
  <c r="G18" i="4"/>
  <c r="F18" i="4"/>
  <c r="G12" i="3"/>
  <c r="F12" i="3"/>
  <c r="F25" i="4"/>
  <c r="F12" i="4"/>
  <c r="E9" i="4"/>
  <c r="F9" i="4" s="1"/>
  <c r="G12" i="4"/>
  <c r="F7" i="4"/>
  <c r="G22" i="3"/>
  <c r="G15" i="3"/>
  <c r="F15" i="3"/>
  <c r="E6" i="3"/>
  <c r="E34" i="3" s="1"/>
  <c r="E35" i="3" s="1"/>
  <c r="G7" i="3"/>
  <c r="G15" i="4"/>
  <c r="F6" i="4"/>
  <c r="F15" i="4"/>
  <c r="G7" i="4"/>
  <c r="E27" i="4" l="1"/>
  <c r="E28" i="4" s="1"/>
  <c r="G9" i="4"/>
  <c r="G6" i="3"/>
  <c r="F6" i="3"/>
  <c r="G35" i="3"/>
  <c r="G34" i="3"/>
  <c r="F34" i="3"/>
  <c r="F35" i="3"/>
  <c r="G28" i="4" l="1"/>
  <c r="G27" i="4"/>
  <c r="F27" i="4"/>
  <c r="F28" i="4"/>
</calcChain>
</file>

<file path=xl/sharedStrings.xml><?xml version="1.0" encoding="utf-8"?>
<sst xmlns="http://schemas.openxmlformats.org/spreadsheetml/2006/main" count="299" uniqueCount="223">
  <si>
    <t>Аналіз виконання плану по доходах</t>
  </si>
  <si>
    <t>тис. грн.</t>
  </si>
  <si>
    <t>ККД</t>
  </si>
  <si>
    <t>Доходи</t>
  </si>
  <si>
    <t>Уточн.річн. план</t>
  </si>
  <si>
    <t xml:space="preserve"> Уточ.пл. за період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</si>
  <si>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</si>
  <si>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</si>
  <si>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</si>
  <si>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</si>
  <si>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</si>
  <si>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</si>
  <si>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</si>
  <si>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</si>
  <si>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</si>
  <si>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</si>
  <si>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</si>
  <si>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</si>
  <si>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</si>
  <si>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</si>
  <si>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</si>
  <si>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</si>
  <si>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</si>
  <si>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</si>
  <si>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</si>
  <si>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</si>
  <si>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</si>
  <si>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</si>
  <si>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</si>
  <si>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</si>
  <si>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</si>
  <si>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</si>
  <si>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</si>
  <si>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</si>
  <si>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</si>
  <si>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</si>
  <si>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</si>
  <si>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</si>
  <si>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</si>
  <si>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</si>
  <si>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</si>
  <si>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</si>
  <si>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</si>
  <si>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</si>
  <si>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</si>
  <si>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</si>
  <si>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</si>
  <si>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</si>
  <si>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</si>
  <si>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</si>
  <si>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</si>
  <si>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</si>
  <si>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</si>
  <si>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</si>
  <si>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Базова дотація</t>
  </si>
  <si>
    <t>Освітня субвенція з державного бюджету місцевим бюджетам</t>
  </si>
  <si>
    <t>Всього</t>
  </si>
  <si>
    <t xml:space="preserve">Всього без урахування трансфертів </t>
  </si>
  <si>
    <t>УСЬОГО</t>
  </si>
  <si>
    <t>% виконання</t>
  </si>
  <si>
    <t>Виконання дохідної частини бюджету Широківської сільської територіальної громади</t>
  </si>
  <si>
    <t>загальний фонд</t>
  </si>
  <si>
    <t>Надходження коштів від відшкодування втрат сільськогосподарського і лісогосподарського виробництва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</si>
  <si>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</si>
  <si>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</t>
  </si>
  <si>
    <t>Інші субвенції з місцевого бюджету</t>
  </si>
  <si>
    <t>тис. грн</t>
  </si>
  <si>
    <t>спеціальний фонд</t>
  </si>
  <si>
    <t>Порівняльний аналіз виконання дохідної частини бюджету Широківської сільської ТГ</t>
  </si>
  <si>
    <t>Загальний фонд</t>
  </si>
  <si>
    <t>Відхилення 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</si>
  <si>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</si>
  <si>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</si>
  <si>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</si>
  <si>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Внутрішні податки на товари та послуги  (акцизний податок)</t>
  </si>
  <si>
    <t>Єдиний податок  </t>
  </si>
  <si>
    <t>Неподаткові надходження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</si>
  <si>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часика</t>
  </si>
  <si>
    <t>Інші надходження  </t>
  </si>
  <si>
    <t>Державне мито  </t>
  </si>
  <si>
    <t>Офіційні трансферти 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</si>
  <si>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</si>
  <si>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</si>
  <si>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без урахування трансфертів</t>
  </si>
  <si>
    <t>Спеціальний фонд</t>
  </si>
  <si>
    <t>станом на 01.07.2018 року</t>
  </si>
  <si>
    <t>Інші податки та збори 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</si>
  <si>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</si>
  <si>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</si>
  <si>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</si>
  <si>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</si>
  <si>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Доходи від операцій з капіталом  </t>
  </si>
  <si>
    <t>Кошти від продажу землі  </t>
  </si>
  <si>
    <t>Субвенція з місцевого бюджету на реалізацію проектів (об`єктів, заходів), спрямованих на ліквідацію наслідків збройної агресії, за рахунок відповідної субвенції з державного бюджету</t>
  </si>
  <si>
    <t>Субвенція з місцевого бюджету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об`єктів, що мають вплив на життєдіяльність населення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</si>
  <si>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</si>
  <si>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</si>
  <si>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</si>
  <si>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</si>
  <si>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</si>
  <si>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</si>
  <si>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</si>
  <si>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Залишки плану на період відносно касових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</si>
  <si>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</si>
  <si>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</si>
  <si>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</si>
  <si>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Інші програми та заходи у сфері охорони здоров`я</t>
  </si>
  <si>
    <t>0113210</t>
  </si>
  <si>
    <t>0114081</t>
  </si>
  <si>
    <t>Забезпечення діяльності інших закладів в галузі культури і мистецтва</t>
  </si>
  <si>
    <t>0117330</t>
  </si>
  <si>
    <t>0118312</t>
  </si>
  <si>
    <t xml:space="preserve"> </t>
  </si>
  <si>
    <t xml:space="preserve">Усього </t>
  </si>
  <si>
    <t>0111021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</si>
  <si>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</si>
  <si>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</si>
  <si>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Надання загальної середньої освіти закладами загальної середньої освіти за рахунок освітньої субвенції</t>
  </si>
  <si>
    <t>0112010</t>
  </si>
  <si>
    <t>Багатопрофільна стаціонарна медична допомога населенню</t>
  </si>
  <si>
    <t>0113031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</si>
  <si>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</si>
  <si>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</si>
  <si>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</si>
  <si>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</si>
  <si>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</si>
  <si>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0113241</t>
  </si>
  <si>
    <t>0113242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</si>
  <si>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</si>
  <si>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</si>
  <si>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</si>
  <si>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</si>
  <si>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</si>
  <si>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</si>
  <si>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</si>
  <si>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</si>
  <si>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</si>
  <si>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</si>
  <si>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0118130</t>
  </si>
  <si>
    <t>Забезпечення діяльності місцевої та добровільної пожежної охорони</t>
  </si>
  <si>
    <t>0118240</t>
  </si>
  <si>
    <t>Заходи та роботи з територіальної оборони</t>
  </si>
  <si>
    <t>0118420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</si>
  <si>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</si>
  <si>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</si>
  <si>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</si>
  <si>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</si>
  <si>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1610160</t>
  </si>
  <si>
    <t>3710160</t>
  </si>
  <si>
    <t>3718710</t>
  </si>
  <si>
    <t>Резервний фонд місцевого бюджету</t>
  </si>
  <si>
    <t xml:space="preserve">% виконання на вказаний період </t>
  </si>
  <si>
    <t>Аналіз фінансування установ Широківської сільської територіальної громади</t>
  </si>
  <si>
    <t>Факт за  1 кв                                   2025 року</t>
  </si>
  <si>
    <t>Факт 1 кв 2025 року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</si>
  <si>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</si>
  <si>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</si>
  <si>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</si>
  <si>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</si>
  <si>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</si>
  <si>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Податок на доходи фізичних осіб у вигляді мінімального податкового зобов`язання, що підлягає сплаті фізичними особами</t>
  </si>
  <si>
    <t>Внутрішні податки на товари та послуги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</si>
  <si>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</si>
  <si>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0111200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</si>
  <si>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</si>
  <si>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</si>
  <si>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</si>
  <si>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0112151</t>
  </si>
  <si>
    <t>Забезпечення діяльності інших закладів у сфері охорони здоров`я</t>
  </si>
  <si>
    <t>0113112</t>
  </si>
  <si>
    <t>Заходи державної політики з питань дітей та їх соціального захисту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</si>
  <si>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</si>
  <si>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</si>
  <si>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</si>
  <si>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0117130</t>
  </si>
  <si>
    <t>Здійснення заходів із землеустрою</t>
  </si>
  <si>
    <t>Інші заходи у сфері медіа (засобів масової інформації)</t>
  </si>
  <si>
    <t>1616030</t>
  </si>
  <si>
    <t>0111300</t>
  </si>
  <si>
    <t>0111700</t>
  </si>
  <si>
    <t>Оброблення (відновлення, у тому числі сортування, та видалення) відходів</t>
  </si>
  <si>
    <t>Факт за  1 кв                                   2026 року</t>
  </si>
  <si>
    <t>Факт 1 кв 2026 року</t>
  </si>
  <si>
    <t>Додаткова дотація з державного бюджету місцевим бюджетам на функціонування територій, на яких ведуться бойові дії</t>
  </si>
  <si>
    <t>за 1 квартал 2026 року</t>
  </si>
  <si>
    <t>0852300000 - Бюджет Широкiвської сiльської територiальної громади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</si>
  <si>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</si>
  <si>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Транспортний податок з фізичних осіб</t>
  </si>
  <si>
    <t>Транспортний податок з юридичних осіб</t>
  </si>
  <si>
    <t>Дотації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</si>
  <si>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</si>
  <si>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агресії рф</t>
  </si>
  <si>
    <t>0111702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</si>
  <si>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</si>
  <si>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</si>
  <si>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</si>
  <si>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</si>
  <si>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1617350</t>
  </si>
  <si>
    <t>Розроблення схем планування та забудови територій (містобудівної документації)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</si>
  <si>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</si>
  <si>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</si>
  <si>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</si>
  <si>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</si>
  <si>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Організація та проведення громадських робіт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</si>
  <si>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</si>
  <si>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0117367</t>
  </si>
  <si>
    <t>Реалізація проектів у рамках Програми відновлення України ІІІ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</si>
  <si>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</si>
  <si>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</si>
  <si>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</si>
  <si>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</si>
  <si>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</si>
  <si>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</si>
  <si>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</si>
  <si>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</si>
  <si>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</si>
  <si>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</si>
  <si>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</si>
  <si>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</si>
  <si>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</si>
  <si>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</si>
  <si>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</si>
  <si>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Субвенція з місцевого бюджету на підготовку та реалізацію публічних інвестиційних проектів / програм публічних інвестицій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</si>
</sst>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3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wrapText="1"/>
    </xf>
    <xf numFmtId="164" fontId="3" fillId="5" borderId="1" xfId="1" applyNumberFormat="1" applyFont="1" applyFill="1" applyBorder="1" applyAlignment="1">
      <alignment horizontal="center"/>
    </xf>
    <xf numFmtId="4" fontId="6" fillId="0" borderId="0" xfId="1" applyNumberForma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164" fontId="4" fillId="4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0" borderId="0" xfId="1" applyFont="1"/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/>
    </xf>
    <xf numFmtId="0" fontId="6" fillId="0" borderId="0" xfId="1" applyAlignment="1">
      <alignment horizontal="center"/>
    </xf>
    <xf numFmtId="0" fontId="6" fillId="4" borderId="0" xfId="1" applyFill="1" applyAlignment="1">
      <alignment horizontal="center"/>
    </xf>
    <xf numFmtId="0" fontId="9" fillId="0" borderId="1" xfId="1" applyFont="1" applyBorder="1"/>
    <xf numFmtId="0" fontId="3" fillId="6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wrapText="1"/>
    </xf>
    <xf numFmtId="164" fontId="3" fillId="6" borderId="1" xfId="1" applyNumberFormat="1" applyFont="1" applyFill="1" applyBorder="1" applyAlignment="1">
      <alignment horizontal="center"/>
    </xf>
    <xf numFmtId="0" fontId="3" fillId="0" borderId="1" xfId="1" applyFont="1" applyBorder="1"/>
    <xf numFmtId="0" fontId="8" fillId="0" borderId="0" xfId="1" applyFont="1"/>
    <xf numFmtId="164" fontId="4" fillId="6" borderId="1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5" fontId="3" fillId="3" borderId="1" xfId="0" applyNumberFormat="1" applyFont="1" applyFill="1" applyBorder="1"/>
    <xf numFmtId="0" fontId="4" fillId="0" borderId="1" xfId="0" applyFont="1" applyBorder="1" applyAlignment="1">
      <alignment vertical="top" wrapText="1"/>
    </xf>
    <xf numFmtId="0" fontId="11" fillId="0" borderId="0" xfId="2" applyAlignment="1">
      <alignment horizontal="center"/>
    </xf>
    <xf numFmtId="0" fontId="11" fillId="0" borderId="0" xfId="2" applyAlignment="1">
      <alignment wrapText="1"/>
    </xf>
    <xf numFmtId="0" fontId="11" fillId="0" borderId="0" xfId="2"/>
    <xf numFmtId="0" fontId="11" fillId="0" borderId="0" xfId="2" applyAlignment="1">
      <alignment horizontal="right"/>
    </xf>
    <xf numFmtId="0" fontId="12" fillId="0" borderId="0" xfId="2" applyFont="1" applyAlignment="1">
      <alignment horizontal="center"/>
    </xf>
    <xf numFmtId="4" fontId="11" fillId="0" borderId="0" xfId="2" applyNumberFormat="1" applyAlignment="1">
      <alignment vertical="center"/>
    </xf>
    <xf numFmtId="4" fontId="17" fillId="0" borderId="0" xfId="2" applyNumberFormat="1" applyFont="1" applyAlignment="1">
      <alignment vertical="center"/>
    </xf>
    <xf numFmtId="0" fontId="17" fillId="0" borderId="0" xfId="2" applyFont="1"/>
    <xf numFmtId="0" fontId="11" fillId="0" borderId="0" xfId="2" applyAlignment="1">
      <alignment horizontal="center" vertical="center"/>
    </xf>
    <xf numFmtId="0" fontId="11" fillId="0" borderId="0" xfId="2" applyAlignment="1">
      <alignment vertical="center" wrapText="1"/>
    </xf>
    <xf numFmtId="0" fontId="15" fillId="0" borderId="1" xfId="2" applyFont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wrapText="1"/>
    </xf>
    <xf numFmtId="0" fontId="14" fillId="0" borderId="0" xfId="2" applyFont="1"/>
    <xf numFmtId="0" fontId="14" fillId="0" borderId="0" xfId="2" applyFont="1" applyAlignment="1">
      <alignment horizontal="right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15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vertical="center" wrapText="1"/>
    </xf>
    <xf numFmtId="164" fontId="14" fillId="0" borderId="1" xfId="2" applyNumberFormat="1" applyFont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vertical="center" wrapText="1"/>
    </xf>
    <xf numFmtId="164" fontId="3" fillId="3" borderId="1" xfId="2" applyNumberFormat="1" applyFont="1" applyFill="1" applyBorder="1" applyAlignment="1">
      <alignment vertical="center"/>
    </xf>
    <xf numFmtId="164" fontId="15" fillId="3" borderId="1" xfId="2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quotePrefix="1" applyFont="1" applyBorder="1"/>
    <xf numFmtId="0" fontId="18" fillId="0" borderId="1" xfId="0" applyFont="1" applyBorder="1"/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6" fillId="0" borderId="0" xfId="1" applyFont="1" applyAlignment="1">
      <alignment horizontal="center"/>
    </xf>
    <xf numFmtId="0" fontId="3" fillId="2" borderId="1" xfId="1" applyFont="1" applyFill="1" applyBorder="1"/>
    <xf numFmtId="0" fontId="4" fillId="0" borderId="1" xfId="1" applyFont="1" applyBorder="1"/>
  </cellXfs>
  <cellStyles count="4">
    <cellStyle name="Обычный" xfId="0" builtinId="0"/>
    <cellStyle name="Обычный 2" xfId="1" xr:uid="{831F9E21-0123-4738-A922-98F65F0AA2CC}"/>
    <cellStyle name="Обычный 2 2" xfId="2" xr:uid="{C4B94E48-AED5-49F4-A743-8AE80988F00A}"/>
    <cellStyle name="Обычный 2 3" xfId="3" xr:uid="{97C04826-919E-4199-A721-132D2277006C}"/>
  </cellStyles>
  <dxfs count="8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84EE-94A9-4A74-B1B3-DB828D54CECF}">
  <dimension ref="A2:J75"/>
  <sheetViews>
    <sheetView topLeftCell="A74" workbookViewId="0">
      <selection activeCell="A74" sqref="A74:B75"/>
    </sheetView>
  </sheetViews>
  <sheetFormatPr defaultRowHeight="14.4" x14ac:dyDescent="0.3"/>
  <cols>
    <col min="1" max="1" width="11.5546875" style="48" customWidth="1"/>
    <col min="2" max="2" width="53" customWidth="1"/>
    <col min="3" max="3" width="15.88671875" customWidth="1"/>
    <col min="4" max="4" width="16" customWidth="1"/>
    <col min="5" max="5" width="14.44140625" customWidth="1"/>
    <col min="6" max="6" width="11.88671875" customWidth="1"/>
    <col min="7" max="7" width="12.33203125" customWidth="1"/>
  </cols>
  <sheetData>
    <row r="2" spans="1:10" x14ac:dyDescent="0.3">
      <c r="A2" s="82" t="s">
        <v>60</v>
      </c>
      <c r="B2" s="82"/>
      <c r="C2" s="82"/>
      <c r="D2" s="82"/>
      <c r="E2" s="82"/>
      <c r="F2" s="82"/>
      <c r="G2" s="82"/>
    </row>
    <row r="3" spans="1:10" x14ac:dyDescent="0.3">
      <c r="A3" s="83" t="s">
        <v>184</v>
      </c>
      <c r="B3" s="83"/>
      <c r="C3" s="83"/>
      <c r="D3" s="83"/>
      <c r="E3" s="83"/>
      <c r="F3" s="83"/>
      <c r="G3" s="83"/>
      <c r="H3" s="1"/>
      <c r="I3" s="1"/>
      <c r="J3" s="1"/>
    </row>
    <row r="4" spans="1:10" x14ac:dyDescent="0.3">
      <c r="A4" s="82" t="s">
        <v>61</v>
      </c>
      <c r="B4" s="82"/>
      <c r="C4" s="82"/>
      <c r="D4" s="82"/>
      <c r="E4" s="82"/>
      <c r="F4" s="82"/>
      <c r="G4" s="82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F6" t="s">
        <v>66</v>
      </c>
    </row>
    <row r="7" spans="1:10" ht="23.25" customHeight="1" x14ac:dyDescent="0.3">
      <c r="A7" s="84" t="s">
        <v>2</v>
      </c>
      <c r="B7" s="84" t="s">
        <v>3</v>
      </c>
      <c r="C7" s="86" t="s">
        <v>185</v>
      </c>
      <c r="D7" s="87"/>
      <c r="E7" s="87"/>
      <c r="F7" s="87"/>
      <c r="G7" s="87"/>
    </row>
    <row r="8" spans="1:10" ht="35.25" customHeight="1" x14ac:dyDescent="0.3">
      <c r="A8" s="85"/>
      <c r="B8" s="85"/>
      <c r="C8" s="4" t="s">
        <v>4</v>
      </c>
      <c r="D8" s="4" t="s">
        <v>5</v>
      </c>
      <c r="E8" s="3" t="s">
        <v>6</v>
      </c>
      <c r="F8" s="3" t="s">
        <v>7</v>
      </c>
      <c r="G8" s="4" t="s">
        <v>59</v>
      </c>
    </row>
    <row r="9" spans="1:10" s="2" customFormat="1" x14ac:dyDescent="0.3">
      <c r="A9" s="46">
        <v>10000000</v>
      </c>
      <c r="B9" s="5" t="s">
        <v>8</v>
      </c>
      <c r="C9" s="47">
        <v>149321.87899999999</v>
      </c>
      <c r="D9" s="47">
        <v>40597.038999999997</v>
      </c>
      <c r="E9" s="47">
        <v>52583.871309999988</v>
      </c>
      <c r="F9" s="47">
        <f t="shared" ref="F9:F70" si="0">E9-D9</f>
        <v>11986.832309999991</v>
      </c>
      <c r="G9" s="49">
        <f t="shared" ref="G9:G70" si="1">IF(D9=0,0,E9/D9*100)</f>
        <v>129.52637090108959</v>
      </c>
    </row>
    <row r="10" spans="1:10" s="2" customFormat="1" ht="28.2" x14ac:dyDescent="0.3">
      <c r="A10" s="46">
        <v>11000000</v>
      </c>
      <c r="B10" s="5" t="s">
        <v>9</v>
      </c>
      <c r="C10" s="47">
        <v>66846.8</v>
      </c>
      <c r="D10" s="47">
        <v>18677.099999999999</v>
      </c>
      <c r="E10" s="47">
        <v>23159.210300000002</v>
      </c>
      <c r="F10" s="47">
        <f t="shared" si="0"/>
        <v>4482.1103000000039</v>
      </c>
      <c r="G10" s="49">
        <f t="shared" si="1"/>
        <v>123.99789207103889</v>
      </c>
    </row>
    <row r="11" spans="1:10" ht="13.5" customHeight="1" x14ac:dyDescent="0.3">
      <c r="A11" s="43">
        <v>11010000</v>
      </c>
      <c r="B11" s="6" t="s">
        <v>10</v>
      </c>
      <c r="C11" s="44">
        <v>66746.8</v>
      </c>
      <c r="D11" s="44">
        <v>18652.099999999999</v>
      </c>
      <c r="E11" s="44">
        <v>23053.317300000002</v>
      </c>
      <c r="F11" s="44">
        <f t="shared" si="0"/>
        <v>4401.2173000000039</v>
      </c>
      <c r="G11" s="50">
        <f t="shared" si="1"/>
        <v>123.59636341216273</v>
      </c>
    </row>
    <row r="12" spans="1:10" ht="0.75" hidden="1" customHeight="1" x14ac:dyDescent="0.3">
      <c r="A12" s="43">
        <v>11010100</v>
      </c>
      <c r="B12" s="6" t="s">
        <v>11</v>
      </c>
      <c r="C12" s="44">
        <v>56930.8</v>
      </c>
      <c r="D12" s="44">
        <v>18029</v>
      </c>
      <c r="E12" s="44">
        <v>21658.107600000003</v>
      </c>
      <c r="F12" s="44">
        <f t="shared" si="0"/>
        <v>3629.107600000003</v>
      </c>
      <c r="G12" s="50">
        <f t="shared" si="1"/>
        <v>120.12927838482446</v>
      </c>
    </row>
    <row r="13" spans="1:10" ht="42" hidden="1" x14ac:dyDescent="0.3">
      <c r="A13" s="43">
        <v>11010400</v>
      </c>
      <c r="B13" s="6" t="s">
        <v>12</v>
      </c>
      <c r="C13" s="44">
        <v>8406</v>
      </c>
      <c r="D13" s="44">
        <v>477</v>
      </c>
      <c r="E13" s="44">
        <v>965.38265999999999</v>
      </c>
      <c r="F13" s="44">
        <f t="shared" si="0"/>
        <v>488.38265999999999</v>
      </c>
      <c r="G13" s="50">
        <f t="shared" si="1"/>
        <v>202.38630188679247</v>
      </c>
    </row>
    <row r="14" spans="1:10" ht="28.2" hidden="1" x14ac:dyDescent="0.3">
      <c r="A14" s="43">
        <v>11010500</v>
      </c>
      <c r="B14" s="6" t="s">
        <v>13</v>
      </c>
      <c r="C14" s="44">
        <v>1360</v>
      </c>
      <c r="D14" s="44">
        <v>137</v>
      </c>
      <c r="E14" s="44">
        <v>147.38765000000001</v>
      </c>
      <c r="F14" s="44">
        <f t="shared" si="0"/>
        <v>10.387650000000008</v>
      </c>
      <c r="G14" s="50">
        <f t="shared" si="1"/>
        <v>107.58222627737226</v>
      </c>
    </row>
    <row r="15" spans="1:10" ht="42" hidden="1" x14ac:dyDescent="0.3">
      <c r="A15" s="43">
        <v>11011300</v>
      </c>
      <c r="B15" s="6" t="s">
        <v>160</v>
      </c>
      <c r="C15" s="44">
        <v>50</v>
      </c>
      <c r="D15" s="44">
        <v>9.1</v>
      </c>
      <c r="E15" s="44">
        <v>282.43939</v>
      </c>
      <c r="F15" s="44">
        <f t="shared" si="0"/>
        <v>273.33938999999998</v>
      </c>
      <c r="G15" s="50">
        <f t="shared" si="1"/>
        <v>3103.7295604395604</v>
      </c>
    </row>
    <row r="16" spans="1:10" ht="14.25" customHeight="1" x14ac:dyDescent="0.3">
      <c r="A16" s="43">
        <v>11020000</v>
      </c>
      <c r="B16" s="6" t="s">
        <v>14</v>
      </c>
      <c r="C16" s="44">
        <v>100</v>
      </c>
      <c r="D16" s="44">
        <v>25</v>
      </c>
      <c r="E16" s="44">
        <v>105.893</v>
      </c>
      <c r="F16" s="44">
        <f t="shared" si="0"/>
        <v>80.893000000000001</v>
      </c>
      <c r="G16" s="50">
        <f t="shared" si="1"/>
        <v>423.57199999999995</v>
      </c>
    </row>
    <row r="17" spans="1:7" ht="28.2" hidden="1" x14ac:dyDescent="0.3">
      <c r="A17" s="43">
        <v>11020200</v>
      </c>
      <c r="B17" s="6" t="s">
        <v>15</v>
      </c>
      <c r="C17" s="44">
        <v>100</v>
      </c>
      <c r="D17" s="44">
        <v>25</v>
      </c>
      <c r="E17" s="44">
        <v>105.893</v>
      </c>
      <c r="F17" s="44">
        <f t="shared" si="0"/>
        <v>80.893000000000001</v>
      </c>
      <c r="G17" s="50">
        <f t="shared" si="1"/>
        <v>423.57199999999995</v>
      </c>
    </row>
    <row r="18" spans="1:7" ht="14.25" customHeight="1" x14ac:dyDescent="0.3">
      <c r="A18" s="43">
        <v>13000000</v>
      </c>
      <c r="B18" s="6" t="s">
        <v>16</v>
      </c>
      <c r="C18" s="44">
        <v>1.3</v>
      </c>
      <c r="D18" s="44">
        <v>0.3</v>
      </c>
      <c r="E18" s="44">
        <v>0.19147999999999998</v>
      </c>
      <c r="F18" s="44">
        <f t="shared" si="0"/>
        <v>-0.10852000000000001</v>
      </c>
      <c r="G18" s="50">
        <f t="shared" si="1"/>
        <v>63.826666666666668</v>
      </c>
    </row>
    <row r="19" spans="1:7" ht="28.2" hidden="1" x14ac:dyDescent="0.3">
      <c r="A19" s="43">
        <v>13030000</v>
      </c>
      <c r="B19" s="6" t="s">
        <v>17</v>
      </c>
      <c r="C19" s="44">
        <v>1.3</v>
      </c>
      <c r="D19" s="44">
        <v>0.3</v>
      </c>
      <c r="E19" s="44">
        <v>0.19147999999999998</v>
      </c>
      <c r="F19" s="44">
        <f t="shared" si="0"/>
        <v>-0.10852000000000001</v>
      </c>
      <c r="G19" s="50">
        <f t="shared" si="1"/>
        <v>63.826666666666668</v>
      </c>
    </row>
    <row r="20" spans="1:7" ht="55.8" hidden="1" x14ac:dyDescent="0.3">
      <c r="A20" s="43">
        <v>13030100</v>
      </c>
      <c r="B20" s="6" t="s">
        <v>186</v>
      </c>
      <c r="C20" s="44">
        <v>1.3</v>
      </c>
      <c r="D20" s="44">
        <v>0.3</v>
      </c>
      <c r="E20" s="44">
        <v>0.19147999999999998</v>
      </c>
      <c r="F20" s="44">
        <f t="shared" si="0"/>
        <v>-0.10852000000000001</v>
      </c>
      <c r="G20" s="50">
        <f t="shared" si="1"/>
        <v>63.826666666666668</v>
      </c>
    </row>
    <row r="21" spans="1:7" x14ac:dyDescent="0.3">
      <c r="A21" s="43">
        <v>14000000</v>
      </c>
      <c r="B21" s="6" t="s">
        <v>161</v>
      </c>
      <c r="C21" s="44">
        <v>29429.88</v>
      </c>
      <c r="D21" s="44">
        <v>7417.68</v>
      </c>
      <c r="E21" s="44">
        <v>9912.5</v>
      </c>
      <c r="F21" s="44">
        <f t="shared" si="0"/>
        <v>2494.8199999999997</v>
      </c>
      <c r="G21" s="50">
        <f t="shared" si="1"/>
        <v>133.63342716321006</v>
      </c>
    </row>
    <row r="22" spans="1:7" ht="0.75" hidden="1" customHeight="1" x14ac:dyDescent="0.3">
      <c r="A22" s="43">
        <v>14020000</v>
      </c>
      <c r="B22" s="6" t="s">
        <v>18</v>
      </c>
      <c r="C22" s="44">
        <v>2752</v>
      </c>
      <c r="D22" s="44">
        <v>687.9</v>
      </c>
      <c r="E22" s="44">
        <v>623.57844999999998</v>
      </c>
      <c r="F22" s="44">
        <f t="shared" si="0"/>
        <v>-64.321550000000002</v>
      </c>
      <c r="G22" s="50">
        <f t="shared" si="1"/>
        <v>90.649578427096969</v>
      </c>
    </row>
    <row r="23" spans="1:7" hidden="1" x14ac:dyDescent="0.3">
      <c r="A23" s="43">
        <v>14021900</v>
      </c>
      <c r="B23" s="6" t="s">
        <v>19</v>
      </c>
      <c r="C23" s="44">
        <v>2752</v>
      </c>
      <c r="D23" s="44">
        <v>687.9</v>
      </c>
      <c r="E23" s="44">
        <v>623.57844999999998</v>
      </c>
      <c r="F23" s="44">
        <f t="shared" si="0"/>
        <v>-64.321550000000002</v>
      </c>
      <c r="G23" s="50">
        <f t="shared" si="1"/>
        <v>90.649578427096969</v>
      </c>
    </row>
    <row r="24" spans="1:7" ht="28.2" hidden="1" x14ac:dyDescent="0.3">
      <c r="A24" s="43">
        <v>14030000</v>
      </c>
      <c r="B24" s="6" t="s">
        <v>20</v>
      </c>
      <c r="C24" s="44">
        <v>19520.88</v>
      </c>
      <c r="D24" s="44">
        <v>5269.88</v>
      </c>
      <c r="E24" s="44">
        <v>7408.8791200000005</v>
      </c>
      <c r="F24" s="44">
        <f t="shared" si="0"/>
        <v>2138.9991200000004</v>
      </c>
      <c r="G24" s="50">
        <f t="shared" si="1"/>
        <v>140.58914282678163</v>
      </c>
    </row>
    <row r="25" spans="1:7" hidden="1" x14ac:dyDescent="0.3">
      <c r="A25" s="43">
        <v>14031900</v>
      </c>
      <c r="B25" s="6" t="s">
        <v>19</v>
      </c>
      <c r="C25" s="44">
        <v>19520.88</v>
      </c>
      <c r="D25" s="44">
        <v>5269.88</v>
      </c>
      <c r="E25" s="44">
        <v>7408.8791200000005</v>
      </c>
      <c r="F25" s="44">
        <f t="shared" si="0"/>
        <v>2138.9991200000004</v>
      </c>
      <c r="G25" s="50">
        <f t="shared" si="1"/>
        <v>140.58914282678163</v>
      </c>
    </row>
    <row r="26" spans="1:7" ht="28.2" hidden="1" x14ac:dyDescent="0.3">
      <c r="A26" s="43">
        <v>14040000</v>
      </c>
      <c r="B26" s="6" t="s">
        <v>21</v>
      </c>
      <c r="C26" s="44">
        <v>7157</v>
      </c>
      <c r="D26" s="44">
        <v>1459.9</v>
      </c>
      <c r="E26" s="44">
        <v>1879.9796100000001</v>
      </c>
      <c r="F26" s="44">
        <f t="shared" si="0"/>
        <v>420.07961</v>
      </c>
      <c r="G26" s="50">
        <f t="shared" si="1"/>
        <v>128.77454688677307</v>
      </c>
    </row>
    <row r="27" spans="1:7" ht="69.599999999999994" hidden="1" x14ac:dyDescent="0.3">
      <c r="A27" s="43">
        <v>14040100</v>
      </c>
      <c r="B27" s="6" t="s">
        <v>22</v>
      </c>
      <c r="C27" s="44">
        <v>5000</v>
      </c>
      <c r="D27" s="44">
        <v>1000.9</v>
      </c>
      <c r="E27" s="44">
        <v>1332.9998600000001</v>
      </c>
      <c r="F27" s="44">
        <f t="shared" si="0"/>
        <v>332.09986000000015</v>
      </c>
      <c r="G27" s="50">
        <f t="shared" si="1"/>
        <v>133.18012388850036</v>
      </c>
    </row>
    <row r="28" spans="1:7" ht="55.8" hidden="1" x14ac:dyDescent="0.3">
      <c r="A28" s="43">
        <v>14040200</v>
      </c>
      <c r="B28" s="6" t="s">
        <v>23</v>
      </c>
      <c r="C28" s="44">
        <v>2157</v>
      </c>
      <c r="D28" s="44">
        <v>459</v>
      </c>
      <c r="E28" s="44">
        <v>546.97974999999997</v>
      </c>
      <c r="F28" s="44">
        <f t="shared" si="0"/>
        <v>87.979749999999967</v>
      </c>
      <c r="G28" s="50">
        <f t="shared" si="1"/>
        <v>119.16770152505445</v>
      </c>
    </row>
    <row r="29" spans="1:7" s="2" customFormat="1" ht="42" x14ac:dyDescent="0.3">
      <c r="A29" s="46">
        <v>18000000</v>
      </c>
      <c r="B29" s="5" t="s">
        <v>24</v>
      </c>
      <c r="C29" s="47">
        <v>53043.898999999998</v>
      </c>
      <c r="D29" s="47">
        <v>14501.959000000001</v>
      </c>
      <c r="E29" s="47">
        <v>19512.032350000001</v>
      </c>
      <c r="F29" s="47">
        <f t="shared" si="0"/>
        <v>5010.0733500000006</v>
      </c>
      <c r="G29" s="49">
        <f t="shared" si="1"/>
        <v>134.54756250517605</v>
      </c>
    </row>
    <row r="30" spans="1:7" ht="14.25" customHeight="1" x14ac:dyDescent="0.3">
      <c r="A30" s="43">
        <v>18010000</v>
      </c>
      <c r="B30" s="6" t="s">
        <v>25</v>
      </c>
      <c r="C30" s="44">
        <v>17618.599999999999</v>
      </c>
      <c r="D30" s="44">
        <v>3107.66</v>
      </c>
      <c r="E30" s="44">
        <v>4576.0350099999996</v>
      </c>
      <c r="F30" s="44">
        <f t="shared" si="0"/>
        <v>1468.3750099999997</v>
      </c>
      <c r="G30" s="50">
        <f t="shared" si="1"/>
        <v>147.25018213060631</v>
      </c>
    </row>
    <row r="31" spans="1:7" ht="42" hidden="1" x14ac:dyDescent="0.3">
      <c r="A31" s="43">
        <v>18010100</v>
      </c>
      <c r="B31" s="6" t="s">
        <v>26</v>
      </c>
      <c r="C31" s="44">
        <v>80</v>
      </c>
      <c r="D31" s="44">
        <v>6.1</v>
      </c>
      <c r="E31" s="44">
        <v>34.738080000000004</v>
      </c>
      <c r="F31" s="44">
        <f t="shared" si="0"/>
        <v>28.638080000000002</v>
      </c>
      <c r="G31" s="50">
        <f t="shared" si="1"/>
        <v>569.47672131147544</v>
      </c>
    </row>
    <row r="32" spans="1:7" ht="42" hidden="1" x14ac:dyDescent="0.3">
      <c r="A32" s="43">
        <v>18010200</v>
      </c>
      <c r="B32" s="6" t="s">
        <v>27</v>
      </c>
      <c r="C32" s="44">
        <v>2288</v>
      </c>
      <c r="D32" s="44">
        <v>0</v>
      </c>
      <c r="E32" s="44">
        <v>457.16025999999999</v>
      </c>
      <c r="F32" s="44">
        <f t="shared" si="0"/>
        <v>457.16025999999999</v>
      </c>
      <c r="G32" s="50">
        <f t="shared" si="1"/>
        <v>0</v>
      </c>
    </row>
    <row r="33" spans="1:7" ht="42" hidden="1" x14ac:dyDescent="0.3">
      <c r="A33" s="43">
        <v>18010300</v>
      </c>
      <c r="B33" s="6" t="s">
        <v>28</v>
      </c>
      <c r="C33" s="44">
        <v>1000</v>
      </c>
      <c r="D33" s="44">
        <v>0</v>
      </c>
      <c r="E33" s="44">
        <v>30.206959999999999</v>
      </c>
      <c r="F33" s="44">
        <f t="shared" si="0"/>
        <v>30.206959999999999</v>
      </c>
      <c r="G33" s="50">
        <f t="shared" si="1"/>
        <v>0</v>
      </c>
    </row>
    <row r="34" spans="1:7" ht="42" hidden="1" x14ac:dyDescent="0.3">
      <c r="A34" s="43">
        <v>18010400</v>
      </c>
      <c r="B34" s="6" t="s">
        <v>29</v>
      </c>
      <c r="C34" s="44">
        <v>2320</v>
      </c>
      <c r="D34" s="44">
        <v>577</v>
      </c>
      <c r="E34" s="44">
        <v>949.89432999999997</v>
      </c>
      <c r="F34" s="44">
        <f t="shared" si="0"/>
        <v>372.89432999999997</v>
      </c>
      <c r="G34" s="50">
        <f t="shared" si="1"/>
        <v>164.62640034662044</v>
      </c>
    </row>
    <row r="35" spans="1:7" hidden="1" x14ac:dyDescent="0.3">
      <c r="A35" s="43">
        <v>18010500</v>
      </c>
      <c r="B35" s="6" t="s">
        <v>30</v>
      </c>
      <c r="C35" s="44">
        <v>1747.2</v>
      </c>
      <c r="D35" s="44">
        <v>425.4</v>
      </c>
      <c r="E35" s="44">
        <v>697.82429999999999</v>
      </c>
      <c r="F35" s="44">
        <f t="shared" si="0"/>
        <v>272.42430000000002</v>
      </c>
      <c r="G35" s="50">
        <f t="shared" si="1"/>
        <v>164.039562764457</v>
      </c>
    </row>
    <row r="36" spans="1:7" hidden="1" x14ac:dyDescent="0.3">
      <c r="A36" s="43">
        <v>18010600</v>
      </c>
      <c r="B36" s="6" t="s">
        <v>31</v>
      </c>
      <c r="C36" s="44">
        <v>7645</v>
      </c>
      <c r="D36" s="44">
        <v>1835</v>
      </c>
      <c r="E36" s="44">
        <v>2074.2453300000002</v>
      </c>
      <c r="F36" s="44">
        <f t="shared" si="0"/>
        <v>239.24533000000019</v>
      </c>
      <c r="G36" s="50">
        <f t="shared" si="1"/>
        <v>113.03789264305178</v>
      </c>
    </row>
    <row r="37" spans="1:7" hidden="1" x14ac:dyDescent="0.3">
      <c r="A37" s="43">
        <v>18010700</v>
      </c>
      <c r="B37" s="6" t="s">
        <v>32</v>
      </c>
      <c r="C37" s="44">
        <v>1500</v>
      </c>
      <c r="D37" s="44">
        <v>0</v>
      </c>
      <c r="E37" s="44">
        <v>159.78711999999999</v>
      </c>
      <c r="F37" s="44">
        <f t="shared" si="0"/>
        <v>159.78711999999999</v>
      </c>
      <c r="G37" s="50">
        <f t="shared" si="1"/>
        <v>0</v>
      </c>
    </row>
    <row r="38" spans="1:7" hidden="1" x14ac:dyDescent="0.3">
      <c r="A38" s="43">
        <v>18010900</v>
      </c>
      <c r="B38" s="6" t="s">
        <v>33</v>
      </c>
      <c r="C38" s="44">
        <v>1032.4000000000001</v>
      </c>
      <c r="D38" s="44">
        <v>258.16000000000003</v>
      </c>
      <c r="E38" s="44">
        <v>130.51196000000002</v>
      </c>
      <c r="F38" s="44">
        <f t="shared" si="0"/>
        <v>-127.64804000000001</v>
      </c>
      <c r="G38" s="50">
        <f t="shared" si="1"/>
        <v>50.55467926867059</v>
      </c>
    </row>
    <row r="39" spans="1:7" hidden="1" x14ac:dyDescent="0.3">
      <c r="A39" s="43">
        <v>18011000</v>
      </c>
      <c r="B39" s="6" t="s">
        <v>187</v>
      </c>
      <c r="C39" s="44">
        <v>0</v>
      </c>
      <c r="D39" s="44">
        <v>0</v>
      </c>
      <c r="E39" s="44">
        <v>25</v>
      </c>
      <c r="F39" s="44">
        <f t="shared" si="0"/>
        <v>25</v>
      </c>
      <c r="G39" s="50">
        <f t="shared" si="1"/>
        <v>0</v>
      </c>
    </row>
    <row r="40" spans="1:7" hidden="1" x14ac:dyDescent="0.3">
      <c r="A40" s="43">
        <v>18011100</v>
      </c>
      <c r="B40" s="6" t="s">
        <v>188</v>
      </c>
      <c r="C40" s="44">
        <v>6</v>
      </c>
      <c r="D40" s="44">
        <v>6</v>
      </c>
      <c r="E40" s="44">
        <v>16.66667</v>
      </c>
      <c r="F40" s="44">
        <f t="shared" si="0"/>
        <v>10.66667</v>
      </c>
      <c r="G40" s="50">
        <f t="shared" si="1"/>
        <v>277.77783333333332</v>
      </c>
    </row>
    <row r="41" spans="1:7" x14ac:dyDescent="0.3">
      <c r="A41" s="43">
        <v>18050000</v>
      </c>
      <c r="B41" s="6" t="s">
        <v>34</v>
      </c>
      <c r="C41" s="44">
        <v>35425.298999999999</v>
      </c>
      <c r="D41" s="44">
        <v>11394.299000000001</v>
      </c>
      <c r="E41" s="44">
        <v>14935.99734</v>
      </c>
      <c r="F41" s="44">
        <f t="shared" si="0"/>
        <v>3541.698339999999</v>
      </c>
      <c r="G41" s="50">
        <f t="shared" si="1"/>
        <v>131.08307356161183</v>
      </c>
    </row>
    <row r="42" spans="1:7" hidden="1" x14ac:dyDescent="0.3">
      <c r="A42" s="43">
        <v>18050300</v>
      </c>
      <c r="B42" s="6" t="s">
        <v>35</v>
      </c>
      <c r="C42" s="44">
        <v>2962</v>
      </c>
      <c r="D42" s="44">
        <v>803</v>
      </c>
      <c r="E42" s="44">
        <v>1302.9656499999999</v>
      </c>
      <c r="F42" s="44">
        <f t="shared" si="0"/>
        <v>499.96564999999987</v>
      </c>
      <c r="G42" s="50">
        <f t="shared" si="1"/>
        <v>162.26222291407223</v>
      </c>
    </row>
    <row r="43" spans="1:7" hidden="1" x14ac:dyDescent="0.3">
      <c r="A43" s="43">
        <v>18050400</v>
      </c>
      <c r="B43" s="6" t="s">
        <v>36</v>
      </c>
      <c r="C43" s="44">
        <v>23692</v>
      </c>
      <c r="D43" s="44">
        <v>8330</v>
      </c>
      <c r="E43" s="44">
        <v>9326.7317899999998</v>
      </c>
      <c r="F43" s="44">
        <f t="shared" si="0"/>
        <v>996.73178999999982</v>
      </c>
      <c r="G43" s="50">
        <f t="shared" si="1"/>
        <v>111.96556770708284</v>
      </c>
    </row>
    <row r="44" spans="1:7" ht="55.8" hidden="1" x14ac:dyDescent="0.3">
      <c r="A44" s="43">
        <v>18050500</v>
      </c>
      <c r="B44" s="6" t="s">
        <v>37</v>
      </c>
      <c r="C44" s="44">
        <v>8771.2990000000009</v>
      </c>
      <c r="D44" s="44">
        <v>2261.299</v>
      </c>
      <c r="E44" s="44">
        <v>4306.2999</v>
      </c>
      <c r="F44" s="44">
        <f t="shared" si="0"/>
        <v>2045.0009</v>
      </c>
      <c r="G44" s="50">
        <f t="shared" si="1"/>
        <v>190.43478549276324</v>
      </c>
    </row>
    <row r="45" spans="1:7" s="2" customFormat="1" x14ac:dyDescent="0.3">
      <c r="A45" s="46">
        <v>20000000</v>
      </c>
      <c r="B45" s="5" t="s">
        <v>38</v>
      </c>
      <c r="C45" s="47">
        <v>2083.3000000000002</v>
      </c>
      <c r="D45" s="47">
        <v>533.32000000000005</v>
      </c>
      <c r="E45" s="47">
        <v>784.0395299999999</v>
      </c>
      <c r="F45" s="47">
        <f t="shared" si="0"/>
        <v>250.71952999999985</v>
      </c>
      <c r="G45" s="49">
        <f t="shared" si="1"/>
        <v>147.01108715217876</v>
      </c>
    </row>
    <row r="46" spans="1:7" hidden="1" x14ac:dyDescent="0.3">
      <c r="A46" s="43">
        <v>21000000</v>
      </c>
      <c r="B46" s="6" t="s">
        <v>39</v>
      </c>
      <c r="C46" s="44">
        <v>151</v>
      </c>
      <c r="D46" s="44">
        <v>29.9</v>
      </c>
      <c r="E46" s="44">
        <v>88.106110000000001</v>
      </c>
      <c r="F46" s="44">
        <f t="shared" si="0"/>
        <v>58.206110000000002</v>
      </c>
      <c r="G46" s="50">
        <f t="shared" si="1"/>
        <v>294.66926421404685</v>
      </c>
    </row>
    <row r="47" spans="1:7" ht="14.25" customHeight="1" x14ac:dyDescent="0.3">
      <c r="A47" s="43">
        <v>21010000</v>
      </c>
      <c r="B47" s="6" t="s">
        <v>40</v>
      </c>
      <c r="C47" s="44">
        <v>1</v>
      </c>
      <c r="D47" s="44">
        <v>0</v>
      </c>
      <c r="E47" s="44">
        <v>1.0317100000000001</v>
      </c>
      <c r="F47" s="44">
        <f t="shared" si="0"/>
        <v>1.0317100000000001</v>
      </c>
      <c r="G47" s="50">
        <f t="shared" si="1"/>
        <v>0</v>
      </c>
    </row>
    <row r="48" spans="1:7" ht="42" hidden="1" x14ac:dyDescent="0.3">
      <c r="A48" s="43">
        <v>21010300</v>
      </c>
      <c r="B48" s="6" t="s">
        <v>41</v>
      </c>
      <c r="C48" s="44">
        <v>1</v>
      </c>
      <c r="D48" s="44">
        <v>0</v>
      </c>
      <c r="E48" s="44">
        <v>1.0317100000000001</v>
      </c>
      <c r="F48" s="44">
        <f t="shared" si="0"/>
        <v>1.0317100000000001</v>
      </c>
      <c r="G48" s="50">
        <f t="shared" si="1"/>
        <v>0</v>
      </c>
    </row>
    <row r="49" spans="1:7" x14ac:dyDescent="0.3">
      <c r="A49" s="43">
        <v>21080000</v>
      </c>
      <c r="B49" s="6" t="s">
        <v>42</v>
      </c>
      <c r="C49" s="44">
        <v>150</v>
      </c>
      <c r="D49" s="44">
        <v>29.9</v>
      </c>
      <c r="E49" s="44">
        <v>87.074399999999997</v>
      </c>
      <c r="F49" s="44">
        <f t="shared" si="0"/>
        <v>57.174399999999999</v>
      </c>
      <c r="G49" s="50">
        <f t="shared" si="1"/>
        <v>291.21872909698993</v>
      </c>
    </row>
    <row r="50" spans="1:7" hidden="1" x14ac:dyDescent="0.3">
      <c r="A50" s="43">
        <v>21081100</v>
      </c>
      <c r="B50" s="6" t="s">
        <v>43</v>
      </c>
      <c r="C50" s="44">
        <v>50</v>
      </c>
      <c r="D50" s="44">
        <v>5</v>
      </c>
      <c r="E50" s="44">
        <v>22.874459999999999</v>
      </c>
      <c r="F50" s="44">
        <f t="shared" si="0"/>
        <v>17.874459999999999</v>
      </c>
      <c r="G50" s="50">
        <f t="shared" si="1"/>
        <v>457.48920000000004</v>
      </c>
    </row>
    <row r="51" spans="1:7" ht="42" hidden="1" x14ac:dyDescent="0.3">
      <c r="A51" s="43">
        <v>21081800</v>
      </c>
      <c r="B51" s="6" t="s">
        <v>44</v>
      </c>
      <c r="C51" s="44">
        <v>100</v>
      </c>
      <c r="D51" s="44">
        <v>24.9</v>
      </c>
      <c r="E51" s="44">
        <v>64.199939999999998</v>
      </c>
      <c r="F51" s="44">
        <f t="shared" si="0"/>
        <v>39.299939999999999</v>
      </c>
      <c r="G51" s="50">
        <f t="shared" si="1"/>
        <v>257.83108433734941</v>
      </c>
    </row>
    <row r="52" spans="1:7" x14ac:dyDescent="0.3">
      <c r="A52" s="43">
        <v>22010000</v>
      </c>
      <c r="B52" s="6" t="s">
        <v>45</v>
      </c>
      <c r="C52" s="44">
        <v>1760</v>
      </c>
      <c r="D52" s="44">
        <v>365</v>
      </c>
      <c r="E52" s="44">
        <v>133.61798000000002</v>
      </c>
      <c r="F52" s="44">
        <f t="shared" si="0"/>
        <v>-231.38201999999998</v>
      </c>
      <c r="G52" s="50">
        <f t="shared" si="1"/>
        <v>36.607665753424662</v>
      </c>
    </row>
    <row r="53" spans="1:7" hidden="1" x14ac:dyDescent="0.3">
      <c r="A53" s="43">
        <v>22012500</v>
      </c>
      <c r="B53" s="6" t="s">
        <v>46</v>
      </c>
      <c r="C53" s="44">
        <v>1700</v>
      </c>
      <c r="D53" s="44">
        <v>350</v>
      </c>
      <c r="E53" s="44">
        <v>114.80760000000001</v>
      </c>
      <c r="F53" s="44">
        <f t="shared" si="0"/>
        <v>-235.19239999999999</v>
      </c>
      <c r="G53" s="50">
        <f t="shared" si="1"/>
        <v>32.802171428571434</v>
      </c>
    </row>
    <row r="54" spans="1:7" ht="14.25" hidden="1" customHeight="1" x14ac:dyDescent="0.3">
      <c r="A54" s="43">
        <v>22012600</v>
      </c>
      <c r="B54" s="6" t="s">
        <v>47</v>
      </c>
      <c r="C54" s="44">
        <v>60</v>
      </c>
      <c r="D54" s="44">
        <v>15</v>
      </c>
      <c r="E54" s="44">
        <v>18.810380000000002</v>
      </c>
      <c r="F54" s="44">
        <f t="shared" si="0"/>
        <v>3.8103800000000021</v>
      </c>
      <c r="G54" s="50">
        <f t="shared" si="1"/>
        <v>125.40253333333335</v>
      </c>
    </row>
    <row r="55" spans="1:7" ht="14.25" customHeight="1" x14ac:dyDescent="0.3">
      <c r="A55" s="43">
        <v>22090000</v>
      </c>
      <c r="B55" s="6" t="s">
        <v>48</v>
      </c>
      <c r="C55" s="44">
        <v>40.200000000000003</v>
      </c>
      <c r="D55" s="44">
        <v>9.42</v>
      </c>
      <c r="E55" s="44">
        <v>7.0131099999999993</v>
      </c>
      <c r="F55" s="44">
        <f t="shared" si="0"/>
        <v>-2.4068900000000006</v>
      </c>
      <c r="G55" s="50">
        <f t="shared" si="1"/>
        <v>74.449150743099779</v>
      </c>
    </row>
    <row r="56" spans="1:7" ht="42" hidden="1" x14ac:dyDescent="0.3">
      <c r="A56" s="43">
        <v>22090100</v>
      </c>
      <c r="B56" s="6" t="s">
        <v>49</v>
      </c>
      <c r="C56" s="44">
        <v>40</v>
      </c>
      <c r="D56" s="44">
        <v>9.4</v>
      </c>
      <c r="E56" s="44">
        <v>7.0131099999999993</v>
      </c>
      <c r="F56" s="44">
        <f t="shared" si="0"/>
        <v>-2.3868900000000011</v>
      </c>
      <c r="G56" s="50">
        <f t="shared" si="1"/>
        <v>74.607553191489345</v>
      </c>
    </row>
    <row r="57" spans="1:7" ht="42" hidden="1" x14ac:dyDescent="0.3">
      <c r="A57" s="43">
        <v>22090400</v>
      </c>
      <c r="B57" s="6" t="s">
        <v>50</v>
      </c>
      <c r="C57" s="44">
        <v>0.2</v>
      </c>
      <c r="D57" s="44">
        <v>0.02</v>
      </c>
      <c r="E57" s="44">
        <v>0</v>
      </c>
      <c r="F57" s="44">
        <f t="shared" si="0"/>
        <v>-0.02</v>
      </c>
      <c r="G57" s="50">
        <f t="shared" si="1"/>
        <v>0</v>
      </c>
    </row>
    <row r="58" spans="1:7" ht="81" customHeight="1" x14ac:dyDescent="0.3">
      <c r="A58" s="43">
        <v>22130000</v>
      </c>
      <c r="B58" s="6" t="s">
        <v>162</v>
      </c>
      <c r="C58" s="44">
        <v>3.1</v>
      </c>
      <c r="D58" s="44">
        <v>0</v>
      </c>
      <c r="E58" s="44">
        <v>0</v>
      </c>
      <c r="F58" s="44">
        <f t="shared" si="0"/>
        <v>0</v>
      </c>
      <c r="G58" s="50">
        <f t="shared" si="1"/>
        <v>0</v>
      </c>
    </row>
    <row r="59" spans="1:7" hidden="1" x14ac:dyDescent="0.3">
      <c r="A59" s="43">
        <v>24000000</v>
      </c>
      <c r="B59" s="6" t="s">
        <v>51</v>
      </c>
      <c r="C59" s="44">
        <v>129</v>
      </c>
      <c r="D59" s="44">
        <v>129</v>
      </c>
      <c r="E59" s="44">
        <v>555.30232999999998</v>
      </c>
      <c r="F59" s="44">
        <f t="shared" si="0"/>
        <v>426.30232999999998</v>
      </c>
      <c r="G59" s="50">
        <f t="shared" si="1"/>
        <v>430.46692248062016</v>
      </c>
    </row>
    <row r="60" spans="1:7" x14ac:dyDescent="0.3">
      <c r="A60" s="43">
        <v>24060000</v>
      </c>
      <c r="B60" s="6" t="s">
        <v>42</v>
      </c>
      <c r="C60" s="44">
        <v>129</v>
      </c>
      <c r="D60" s="44">
        <v>129</v>
      </c>
      <c r="E60" s="44">
        <v>555.30232999999998</v>
      </c>
      <c r="F60" s="44">
        <f t="shared" si="0"/>
        <v>426.30232999999998</v>
      </c>
      <c r="G60" s="50">
        <f t="shared" si="1"/>
        <v>430.46692248062016</v>
      </c>
    </row>
    <row r="61" spans="1:7" ht="0.75" customHeight="1" x14ac:dyDescent="0.3">
      <c r="A61" s="43">
        <v>24060300</v>
      </c>
      <c r="B61" s="6" t="s">
        <v>42</v>
      </c>
      <c r="C61" s="44">
        <v>129</v>
      </c>
      <c r="D61" s="44">
        <v>129</v>
      </c>
      <c r="E61" s="44">
        <v>555.30232999999998</v>
      </c>
      <c r="F61" s="44">
        <f t="shared" si="0"/>
        <v>426.30232999999998</v>
      </c>
      <c r="G61" s="50">
        <f t="shared" si="1"/>
        <v>430.46692248062016</v>
      </c>
    </row>
    <row r="62" spans="1:7" s="2" customFormat="1" x14ac:dyDescent="0.3">
      <c r="A62" s="46">
        <v>40000000</v>
      </c>
      <c r="B62" s="5" t="s">
        <v>52</v>
      </c>
      <c r="C62" s="47">
        <v>88450.463000000003</v>
      </c>
      <c r="D62" s="47">
        <v>28210.731</v>
      </c>
      <c r="E62" s="47">
        <v>27998.9</v>
      </c>
      <c r="F62" s="47">
        <f t="shared" si="0"/>
        <v>-211.83099999999831</v>
      </c>
      <c r="G62" s="49">
        <f t="shared" si="1"/>
        <v>99.249111977991646</v>
      </c>
    </row>
    <row r="63" spans="1:7" hidden="1" x14ac:dyDescent="0.3">
      <c r="A63" s="43">
        <v>41000000</v>
      </c>
      <c r="B63" s="6" t="s">
        <v>53</v>
      </c>
      <c r="C63" s="44">
        <v>88450.463000000003</v>
      </c>
      <c r="D63" s="44">
        <v>28210.731</v>
      </c>
      <c r="E63" s="44">
        <v>27998.844000000001</v>
      </c>
      <c r="F63" s="44">
        <f t="shared" si="0"/>
        <v>-211.88699999999881</v>
      </c>
      <c r="G63" s="50">
        <f t="shared" si="1"/>
        <v>99.248913471969232</v>
      </c>
    </row>
    <row r="64" spans="1:7" hidden="1" x14ac:dyDescent="0.3">
      <c r="A64" s="43">
        <v>41020000</v>
      </c>
      <c r="B64" s="6" t="s">
        <v>189</v>
      </c>
      <c r="C64" s="44">
        <v>38984.699999999997</v>
      </c>
      <c r="D64" s="44">
        <v>9746.1</v>
      </c>
      <c r="E64" s="44">
        <v>9746.1</v>
      </c>
      <c r="F64" s="44">
        <f t="shared" si="0"/>
        <v>0</v>
      </c>
      <c r="G64" s="50">
        <f t="shared" si="1"/>
        <v>100</v>
      </c>
    </row>
    <row r="65" spans="1:7" x14ac:dyDescent="0.3">
      <c r="A65" s="43">
        <v>41020100</v>
      </c>
      <c r="B65" s="6" t="s">
        <v>54</v>
      </c>
      <c r="C65" s="44">
        <v>22616</v>
      </c>
      <c r="D65" s="44">
        <v>5654.1</v>
      </c>
      <c r="E65" s="44">
        <v>5654.1</v>
      </c>
      <c r="F65" s="44">
        <f t="shared" si="0"/>
        <v>0</v>
      </c>
      <c r="G65" s="50">
        <f t="shared" si="1"/>
        <v>100</v>
      </c>
    </row>
    <row r="66" spans="1:7" ht="42" x14ac:dyDescent="0.3">
      <c r="A66" s="43">
        <v>41020300</v>
      </c>
      <c r="B66" s="6" t="s">
        <v>183</v>
      </c>
      <c r="C66" s="44">
        <v>6228.3</v>
      </c>
      <c r="D66" s="44">
        <v>1557</v>
      </c>
      <c r="E66" s="44">
        <v>1557</v>
      </c>
      <c r="F66" s="44">
        <f t="shared" si="0"/>
        <v>0</v>
      </c>
      <c r="G66" s="50">
        <f t="shared" si="1"/>
        <v>100</v>
      </c>
    </row>
    <row r="67" spans="1:7" ht="78.75" customHeight="1" x14ac:dyDescent="0.3">
      <c r="A67" s="43">
        <v>41021400</v>
      </c>
      <c r="B67" s="52" t="s">
        <v>191</v>
      </c>
      <c r="C67" s="44">
        <v>10140.4</v>
      </c>
      <c r="D67" s="44">
        <v>2535</v>
      </c>
      <c r="E67" s="44">
        <v>2535</v>
      </c>
      <c r="F67" s="44">
        <f t="shared" si="0"/>
        <v>0</v>
      </c>
      <c r="G67" s="50">
        <f t="shared" si="1"/>
        <v>100</v>
      </c>
    </row>
    <row r="68" spans="1:7" ht="42" x14ac:dyDescent="0.3">
      <c r="A68" s="43">
        <v>41031100</v>
      </c>
      <c r="B68" s="6" t="s">
        <v>190</v>
      </c>
      <c r="C68" s="44">
        <v>2060.1999999999998</v>
      </c>
      <c r="D68" s="44">
        <v>1236</v>
      </c>
      <c r="E68" s="44">
        <v>1236</v>
      </c>
      <c r="F68" s="44">
        <f t="shared" si="0"/>
        <v>0</v>
      </c>
      <c r="G68" s="50">
        <f t="shared" si="1"/>
        <v>100</v>
      </c>
    </row>
    <row r="69" spans="1:7" ht="28.2" x14ac:dyDescent="0.3">
      <c r="A69" s="43">
        <v>41033900</v>
      </c>
      <c r="B69" s="6" t="s">
        <v>55</v>
      </c>
      <c r="C69" s="44">
        <v>40191.9</v>
      </c>
      <c r="D69" s="44">
        <v>13794</v>
      </c>
      <c r="E69" s="44">
        <v>13794</v>
      </c>
      <c r="F69" s="44">
        <f t="shared" si="0"/>
        <v>0</v>
      </c>
      <c r="G69" s="50">
        <f t="shared" si="1"/>
        <v>100</v>
      </c>
    </row>
    <row r="70" spans="1:7" ht="42" x14ac:dyDescent="0.3">
      <c r="A70" s="43">
        <v>41035400</v>
      </c>
      <c r="B70" s="6" t="s">
        <v>157</v>
      </c>
      <c r="C70" s="44">
        <v>161</v>
      </c>
      <c r="D70" s="44">
        <v>80.400000000000006</v>
      </c>
      <c r="E70" s="44">
        <v>80.400000000000006</v>
      </c>
      <c r="F70" s="44">
        <f t="shared" si="0"/>
        <v>0</v>
      </c>
      <c r="G70" s="50">
        <f t="shared" si="1"/>
        <v>100</v>
      </c>
    </row>
    <row r="71" spans="1:7" ht="42" x14ac:dyDescent="0.3">
      <c r="A71" s="43">
        <v>41036300</v>
      </c>
      <c r="B71" s="6" t="s">
        <v>156</v>
      </c>
      <c r="C71" s="44">
        <v>5729</v>
      </c>
      <c r="D71" s="44">
        <v>2864.4</v>
      </c>
      <c r="E71" s="44">
        <v>2864.4</v>
      </c>
      <c r="F71" s="44">
        <f t="shared" ref="F71:F75" si="2">E71-D71</f>
        <v>0</v>
      </c>
      <c r="G71" s="50">
        <f t="shared" ref="G71:G75" si="3">IF(D71=0,0,E71/D71*100)</f>
        <v>100</v>
      </c>
    </row>
    <row r="72" spans="1:7" x14ac:dyDescent="0.3">
      <c r="A72" s="43">
        <v>41053900</v>
      </c>
      <c r="B72" s="6" t="s">
        <v>65</v>
      </c>
      <c r="C72" s="44">
        <v>211.887</v>
      </c>
      <c r="D72" s="44">
        <v>211.887</v>
      </c>
      <c r="E72" s="44">
        <v>0</v>
      </c>
      <c r="F72" s="44">
        <f t="shared" si="2"/>
        <v>-211.887</v>
      </c>
      <c r="G72" s="50">
        <f t="shared" si="3"/>
        <v>0</v>
      </c>
    </row>
    <row r="73" spans="1:7" ht="83.4" x14ac:dyDescent="0.3">
      <c r="A73" s="43">
        <v>41059300</v>
      </c>
      <c r="B73" s="6" t="s">
        <v>155</v>
      </c>
      <c r="C73" s="44">
        <v>1111.7760000000001</v>
      </c>
      <c r="D73" s="44">
        <v>278</v>
      </c>
      <c r="E73" s="44">
        <v>278</v>
      </c>
      <c r="F73" s="44">
        <f t="shared" si="2"/>
        <v>0</v>
      </c>
      <c r="G73" s="50">
        <f t="shared" si="3"/>
        <v>100</v>
      </c>
    </row>
    <row r="74" spans="1:7" x14ac:dyDescent="0.3">
      <c r="A74" s="81" t="s">
        <v>57</v>
      </c>
      <c r="B74" s="81"/>
      <c r="C74" s="45">
        <v>151405.179</v>
      </c>
      <c r="D74" s="45">
        <v>41130.358999999997</v>
      </c>
      <c r="E74" s="45">
        <v>53367.91083999999</v>
      </c>
      <c r="F74" s="45">
        <f t="shared" si="2"/>
        <v>12237.551839999993</v>
      </c>
      <c r="G74" s="51">
        <f t="shared" si="3"/>
        <v>129.75308783470624</v>
      </c>
    </row>
    <row r="75" spans="1:7" x14ac:dyDescent="0.3">
      <c r="A75" s="81" t="s">
        <v>58</v>
      </c>
      <c r="B75" s="81"/>
      <c r="C75" s="45">
        <v>239855.64199999999</v>
      </c>
      <c r="D75" s="45">
        <v>69341.09</v>
      </c>
      <c r="E75" s="45">
        <v>81366.754839999994</v>
      </c>
      <c r="F75" s="45">
        <f t="shared" si="2"/>
        <v>12025.664839999998</v>
      </c>
      <c r="G75" s="51">
        <f t="shared" si="3"/>
        <v>117.34276868159989</v>
      </c>
    </row>
  </sheetData>
  <mergeCells count="8">
    <mergeCell ref="A74:B74"/>
    <mergeCell ref="A75:B75"/>
    <mergeCell ref="A2:G2"/>
    <mergeCell ref="A3:G3"/>
    <mergeCell ref="A4:G4"/>
    <mergeCell ref="A7:A8"/>
    <mergeCell ref="B7:B8"/>
    <mergeCell ref="C7:G7"/>
  </mergeCells>
  <pageMargins left="0.59055118110236227" right="0.19685039370078741" top="0.19685039370078741" bottom="0.19685039370078741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4AA7-7892-436E-BB56-2A801C31AFA6}">
  <dimension ref="A2:J32"/>
  <sheetViews>
    <sheetView workbookViewId="0">
      <selection activeCell="L23" sqref="L23"/>
    </sheetView>
  </sheetViews>
  <sheetFormatPr defaultRowHeight="14.4" x14ac:dyDescent="0.3"/>
  <cols>
    <col min="1" max="1" width="12.5546875" style="48" customWidth="1"/>
    <col min="2" max="2" width="49.33203125" customWidth="1"/>
    <col min="3" max="3" width="15" customWidth="1"/>
    <col min="4" max="4" width="14.44140625" customWidth="1"/>
    <col min="5" max="5" width="13.88671875" customWidth="1"/>
    <col min="6" max="6" width="11.109375" customWidth="1"/>
    <col min="7" max="7" width="11.6640625" customWidth="1"/>
  </cols>
  <sheetData>
    <row r="2" spans="1:10" x14ac:dyDescent="0.3">
      <c r="A2" s="82" t="s">
        <v>60</v>
      </c>
      <c r="B2" s="82"/>
      <c r="C2" s="82"/>
      <c r="D2" s="82"/>
      <c r="E2" s="82"/>
      <c r="F2" s="82"/>
      <c r="G2" s="82"/>
    </row>
    <row r="3" spans="1:10" x14ac:dyDescent="0.3">
      <c r="A3" s="83" t="s">
        <v>184</v>
      </c>
      <c r="B3" s="83"/>
      <c r="C3" s="83"/>
      <c r="D3" s="83"/>
      <c r="E3" s="83"/>
      <c r="F3" s="83"/>
      <c r="G3" s="83"/>
    </row>
    <row r="4" spans="1:10" x14ac:dyDescent="0.3">
      <c r="A4" s="82" t="s">
        <v>67</v>
      </c>
      <c r="B4" s="82"/>
      <c r="C4" s="82"/>
      <c r="D4" s="82"/>
      <c r="E4" s="82"/>
      <c r="F4" s="82"/>
      <c r="G4" s="82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G6" t="s">
        <v>66</v>
      </c>
    </row>
    <row r="7" spans="1:10" x14ac:dyDescent="0.3">
      <c r="A7" s="84" t="s">
        <v>2</v>
      </c>
      <c r="B7" s="84" t="s">
        <v>3</v>
      </c>
      <c r="C7" s="79" t="s">
        <v>185</v>
      </c>
      <c r="D7" s="80"/>
      <c r="E7" s="80"/>
      <c r="F7" s="80"/>
      <c r="G7" s="80"/>
    </row>
    <row r="8" spans="1:10" ht="37.5" customHeight="1" x14ac:dyDescent="0.3">
      <c r="A8" s="85"/>
      <c r="B8" s="85"/>
      <c r="C8" s="4" t="s">
        <v>4</v>
      </c>
      <c r="D8" s="4" t="s">
        <v>5</v>
      </c>
      <c r="E8" s="3" t="s">
        <v>6</v>
      </c>
      <c r="F8" s="3" t="s">
        <v>7</v>
      </c>
      <c r="G8" s="4" t="s">
        <v>59</v>
      </c>
    </row>
    <row r="9" spans="1:10" s="2" customFormat="1" x14ac:dyDescent="0.3">
      <c r="A9" s="46">
        <v>10000000</v>
      </c>
      <c r="B9" s="5" t="s">
        <v>8</v>
      </c>
      <c r="C9" s="47">
        <v>35.799999999999997</v>
      </c>
      <c r="D9" s="47">
        <v>9.9580000000000002</v>
      </c>
      <c r="E9" s="47">
        <v>9.96509</v>
      </c>
      <c r="F9" s="47">
        <f t="shared" ref="F9:F31" si="0">E9-D9</f>
        <v>7.0899999999998187E-3</v>
      </c>
      <c r="G9" s="47">
        <f t="shared" ref="G9:G31" si="1">IF(D9=0,0,E9/D9*100)</f>
        <v>100.07119903595098</v>
      </c>
    </row>
    <row r="10" spans="1:10" s="2" customFormat="1" x14ac:dyDescent="0.3">
      <c r="A10" s="46">
        <v>19000000</v>
      </c>
      <c r="B10" s="5" t="s">
        <v>207</v>
      </c>
      <c r="C10" s="47">
        <v>35.799999999999997</v>
      </c>
      <c r="D10" s="47">
        <v>9.9580000000000002</v>
      </c>
      <c r="E10" s="47">
        <v>9.96509</v>
      </c>
      <c r="F10" s="47">
        <f t="shared" si="0"/>
        <v>7.0899999999998187E-3</v>
      </c>
      <c r="G10" s="47">
        <f t="shared" si="1"/>
        <v>100.07119903595098</v>
      </c>
    </row>
    <row r="11" spans="1:10" ht="14.25" customHeight="1" x14ac:dyDescent="0.3">
      <c r="A11" s="43">
        <v>19010000</v>
      </c>
      <c r="B11" s="6" t="s">
        <v>208</v>
      </c>
      <c r="C11" s="44">
        <v>35.799999999999997</v>
      </c>
      <c r="D11" s="44">
        <v>9.9580000000000002</v>
      </c>
      <c r="E11" s="44">
        <v>9.96509</v>
      </c>
      <c r="F11" s="44">
        <f t="shared" si="0"/>
        <v>7.0899999999998187E-3</v>
      </c>
      <c r="G11" s="44">
        <f t="shared" si="1"/>
        <v>100.07119903595098</v>
      </c>
    </row>
    <row r="12" spans="1:10" ht="55.8" hidden="1" x14ac:dyDescent="0.3">
      <c r="A12" s="43">
        <v>19010100</v>
      </c>
      <c r="B12" s="6" t="s">
        <v>209</v>
      </c>
      <c r="C12" s="44">
        <v>30.8</v>
      </c>
      <c r="D12" s="44">
        <v>9.01</v>
      </c>
      <c r="E12" s="44">
        <v>8.6130499999999994</v>
      </c>
      <c r="F12" s="44">
        <f t="shared" si="0"/>
        <v>-0.39695000000000036</v>
      </c>
      <c r="G12" s="44">
        <f t="shared" si="1"/>
        <v>95.594339622641499</v>
      </c>
    </row>
    <row r="13" spans="1:10" ht="28.2" hidden="1" x14ac:dyDescent="0.3">
      <c r="A13" s="43">
        <v>19010200</v>
      </c>
      <c r="B13" s="6" t="s">
        <v>210</v>
      </c>
      <c r="C13" s="44">
        <v>4.7</v>
      </c>
      <c r="D13" s="44">
        <v>0.93</v>
      </c>
      <c r="E13" s="44">
        <v>1.33375</v>
      </c>
      <c r="F13" s="44">
        <f t="shared" si="0"/>
        <v>0.40374999999999994</v>
      </c>
      <c r="G13" s="44">
        <f t="shared" si="1"/>
        <v>143.41397849462365</v>
      </c>
    </row>
    <row r="14" spans="1:10" ht="55.8" hidden="1" x14ac:dyDescent="0.3">
      <c r="A14" s="43">
        <v>19010300</v>
      </c>
      <c r="B14" s="6" t="s">
        <v>211</v>
      </c>
      <c r="C14" s="44">
        <v>0.3</v>
      </c>
      <c r="D14" s="44">
        <v>1.7999999999999999E-2</v>
      </c>
      <c r="E14" s="44">
        <v>1.8290000000000001E-2</v>
      </c>
      <c r="F14" s="44">
        <f t="shared" si="0"/>
        <v>2.9000000000000206E-4</v>
      </c>
      <c r="G14" s="44">
        <f t="shared" si="1"/>
        <v>101.61111111111111</v>
      </c>
    </row>
    <row r="15" spans="1:10" s="2" customFormat="1" x14ac:dyDescent="0.3">
      <c r="A15" s="46">
        <v>20000000</v>
      </c>
      <c r="B15" s="5" t="s">
        <v>38</v>
      </c>
      <c r="C15" s="47">
        <v>220</v>
      </c>
      <c r="D15" s="47">
        <v>55</v>
      </c>
      <c r="E15" s="47">
        <v>14557.026960000001</v>
      </c>
      <c r="F15" s="47">
        <f t="shared" si="0"/>
        <v>14502.026960000001</v>
      </c>
      <c r="G15" s="47">
        <f t="shared" si="1"/>
        <v>26467.321745454545</v>
      </c>
    </row>
    <row r="16" spans="1:10" hidden="1" x14ac:dyDescent="0.3">
      <c r="A16" s="43">
        <v>24000000</v>
      </c>
      <c r="B16" s="6" t="s">
        <v>51</v>
      </c>
      <c r="C16" s="44">
        <v>0</v>
      </c>
      <c r="D16" s="44">
        <v>0</v>
      </c>
      <c r="E16" s="44">
        <v>2.5916900000000003</v>
      </c>
      <c r="F16" s="44">
        <f t="shared" si="0"/>
        <v>2.5916900000000003</v>
      </c>
      <c r="G16" s="44">
        <f t="shared" si="1"/>
        <v>0</v>
      </c>
    </row>
    <row r="17" spans="1:7" ht="14.25" customHeight="1" x14ac:dyDescent="0.3">
      <c r="A17" s="43">
        <v>24060000</v>
      </c>
      <c r="B17" s="6" t="s">
        <v>42</v>
      </c>
      <c r="C17" s="44">
        <v>0</v>
      </c>
      <c r="D17" s="44">
        <v>0</v>
      </c>
      <c r="E17" s="44">
        <v>2.5916900000000003</v>
      </c>
      <c r="F17" s="44">
        <f t="shared" si="0"/>
        <v>2.5916900000000003</v>
      </c>
      <c r="G17" s="44">
        <f t="shared" si="1"/>
        <v>0</v>
      </c>
    </row>
    <row r="18" spans="1:7" ht="0.75" hidden="1" customHeight="1" x14ac:dyDescent="0.3">
      <c r="A18" s="43">
        <v>24062100</v>
      </c>
      <c r="B18" s="6" t="s">
        <v>212</v>
      </c>
      <c r="C18" s="44">
        <v>0</v>
      </c>
      <c r="D18" s="44">
        <v>0</v>
      </c>
      <c r="E18" s="44">
        <v>2.5916900000000003</v>
      </c>
      <c r="F18" s="44">
        <f t="shared" si="0"/>
        <v>2.5916900000000003</v>
      </c>
      <c r="G18" s="44">
        <f t="shared" si="1"/>
        <v>0</v>
      </c>
    </row>
    <row r="19" spans="1:7" s="2" customFormat="1" x14ac:dyDescent="0.3">
      <c r="A19" s="46">
        <v>25000000</v>
      </c>
      <c r="B19" s="5" t="s">
        <v>213</v>
      </c>
      <c r="C19" s="47">
        <v>220</v>
      </c>
      <c r="D19" s="47">
        <v>55</v>
      </c>
      <c r="E19" s="47">
        <v>14554.43527</v>
      </c>
      <c r="F19" s="47">
        <f t="shared" si="0"/>
        <v>14499.43527</v>
      </c>
      <c r="G19" s="47">
        <f t="shared" si="1"/>
        <v>26462.609581818178</v>
      </c>
    </row>
    <row r="20" spans="1:7" ht="14.25" customHeight="1" x14ac:dyDescent="0.3">
      <c r="A20" s="43">
        <v>25010000</v>
      </c>
      <c r="B20" s="6" t="s">
        <v>214</v>
      </c>
      <c r="C20" s="44">
        <v>220</v>
      </c>
      <c r="D20" s="44">
        <v>55</v>
      </c>
      <c r="E20" s="44">
        <v>156.27804</v>
      </c>
      <c r="F20" s="44">
        <f t="shared" si="0"/>
        <v>101.27804</v>
      </c>
      <c r="G20" s="44">
        <f t="shared" si="1"/>
        <v>284.14189090909093</v>
      </c>
    </row>
    <row r="21" spans="1:7" ht="42" hidden="1" x14ac:dyDescent="0.3">
      <c r="A21" s="43">
        <v>25010300</v>
      </c>
      <c r="B21" s="6" t="s">
        <v>215</v>
      </c>
      <c r="C21" s="44">
        <v>220</v>
      </c>
      <c r="D21" s="44">
        <v>55</v>
      </c>
      <c r="E21" s="44">
        <v>152.45203000000001</v>
      </c>
      <c r="F21" s="44">
        <f t="shared" si="0"/>
        <v>97.452030000000008</v>
      </c>
      <c r="G21" s="44">
        <f t="shared" si="1"/>
        <v>277.18550909090908</v>
      </c>
    </row>
    <row r="22" spans="1:7" ht="42" hidden="1" x14ac:dyDescent="0.3">
      <c r="A22" s="43">
        <v>25010400</v>
      </c>
      <c r="B22" s="6" t="s">
        <v>216</v>
      </c>
      <c r="C22" s="44">
        <v>0</v>
      </c>
      <c r="D22" s="44">
        <v>0</v>
      </c>
      <c r="E22" s="44">
        <v>3.8260100000000001</v>
      </c>
      <c r="F22" s="44">
        <f t="shared" si="0"/>
        <v>3.8260100000000001</v>
      </c>
      <c r="G22" s="44">
        <f t="shared" si="1"/>
        <v>0</v>
      </c>
    </row>
    <row r="23" spans="1:7" x14ac:dyDescent="0.3">
      <c r="A23" s="43">
        <v>25020000</v>
      </c>
      <c r="B23" s="6" t="s">
        <v>217</v>
      </c>
      <c r="C23" s="44">
        <v>0</v>
      </c>
      <c r="D23" s="44">
        <v>0</v>
      </c>
      <c r="E23" s="44">
        <v>14398.1</v>
      </c>
      <c r="F23" s="44">
        <f t="shared" si="0"/>
        <v>14398.1</v>
      </c>
      <c r="G23" s="44">
        <f t="shared" si="1"/>
        <v>0</v>
      </c>
    </row>
    <row r="24" spans="1:7" hidden="1" x14ac:dyDescent="0.3">
      <c r="A24" s="43">
        <v>25020100</v>
      </c>
      <c r="B24" s="6" t="s">
        <v>218</v>
      </c>
      <c r="C24" s="44">
        <v>0</v>
      </c>
      <c r="D24" s="44">
        <v>0</v>
      </c>
      <c r="E24" s="44">
        <v>9424.4591</v>
      </c>
      <c r="F24" s="44">
        <f t="shared" si="0"/>
        <v>9424.4591</v>
      </c>
      <c r="G24" s="44">
        <f t="shared" si="1"/>
        <v>0</v>
      </c>
    </row>
    <row r="25" spans="1:7" ht="90.75" hidden="1" customHeight="1" x14ac:dyDescent="0.3">
      <c r="A25" s="43">
        <v>25020200</v>
      </c>
      <c r="B25" s="6" t="s">
        <v>219</v>
      </c>
      <c r="C25" s="44">
        <v>0</v>
      </c>
      <c r="D25" s="44">
        <v>0</v>
      </c>
      <c r="E25" s="44">
        <v>4973.6981299999998</v>
      </c>
      <c r="F25" s="44">
        <f t="shared" si="0"/>
        <v>4973.6981299999998</v>
      </c>
      <c r="G25" s="44">
        <f t="shared" si="1"/>
        <v>0</v>
      </c>
    </row>
    <row r="26" spans="1:7" s="2" customFormat="1" x14ac:dyDescent="0.3">
      <c r="A26" s="46">
        <v>40000000</v>
      </c>
      <c r="B26" s="5" t="s">
        <v>52</v>
      </c>
      <c r="C26" s="47">
        <v>11625.183000000001</v>
      </c>
      <c r="D26" s="47">
        <v>11625.183000000001</v>
      </c>
      <c r="E26" s="47">
        <v>1125.183</v>
      </c>
      <c r="F26" s="47">
        <f t="shared" si="0"/>
        <v>-10500</v>
      </c>
      <c r="G26" s="47">
        <f t="shared" si="1"/>
        <v>9.6788411846936082</v>
      </c>
    </row>
    <row r="27" spans="1:7" ht="69" customHeight="1" x14ac:dyDescent="0.3">
      <c r="A27" s="43">
        <v>41037400</v>
      </c>
      <c r="B27" s="6" t="s">
        <v>220</v>
      </c>
      <c r="C27" s="44">
        <v>130.1</v>
      </c>
      <c r="D27" s="44">
        <v>130.1</v>
      </c>
      <c r="E27" s="44">
        <v>130.1</v>
      </c>
      <c r="F27" s="44">
        <f t="shared" si="0"/>
        <v>0</v>
      </c>
      <c r="G27" s="44">
        <f t="shared" si="1"/>
        <v>100</v>
      </c>
    </row>
    <row r="28" spans="1:7" ht="51" customHeight="1" x14ac:dyDescent="0.3">
      <c r="A28" s="43">
        <v>41038800</v>
      </c>
      <c r="B28" s="6" t="s">
        <v>221</v>
      </c>
      <c r="C28" s="44">
        <v>10500</v>
      </c>
      <c r="D28" s="44">
        <v>10500</v>
      </c>
      <c r="E28" s="44">
        <v>0</v>
      </c>
      <c r="F28" s="44">
        <f t="shared" si="0"/>
        <v>-10500</v>
      </c>
      <c r="G28" s="44">
        <f t="shared" si="1"/>
        <v>0</v>
      </c>
    </row>
    <row r="29" spans="1:7" ht="42" x14ac:dyDescent="0.3">
      <c r="A29" s="43">
        <v>41053400</v>
      </c>
      <c r="B29" s="6" t="s">
        <v>222</v>
      </c>
      <c r="C29" s="44">
        <v>995.08299999999997</v>
      </c>
      <c r="D29" s="44">
        <v>995.08299999999997</v>
      </c>
      <c r="E29" s="44">
        <v>995.08299999999997</v>
      </c>
      <c r="F29" s="44">
        <f t="shared" si="0"/>
        <v>0</v>
      </c>
      <c r="G29" s="44">
        <f t="shared" si="1"/>
        <v>100</v>
      </c>
    </row>
    <row r="30" spans="1:7" x14ac:dyDescent="0.3">
      <c r="A30" s="81" t="s">
        <v>57</v>
      </c>
      <c r="B30" s="81"/>
      <c r="C30" s="45">
        <v>255.8</v>
      </c>
      <c r="D30" s="45">
        <v>64.957999999999998</v>
      </c>
      <c r="E30" s="45">
        <v>14566.992050000001</v>
      </c>
      <c r="F30" s="45">
        <f t="shared" si="0"/>
        <v>14502.03405</v>
      </c>
      <c r="G30" s="45">
        <f t="shared" si="1"/>
        <v>22425.247159703194</v>
      </c>
    </row>
    <row r="31" spans="1:7" x14ac:dyDescent="0.3">
      <c r="A31" s="81" t="s">
        <v>58</v>
      </c>
      <c r="B31" s="81"/>
      <c r="C31" s="45">
        <v>11880.983</v>
      </c>
      <c r="D31" s="45">
        <v>11690.141</v>
      </c>
      <c r="E31" s="45">
        <v>15692.175050000002</v>
      </c>
      <c r="F31" s="45">
        <f t="shared" si="0"/>
        <v>4002.034050000002</v>
      </c>
      <c r="G31" s="45">
        <f t="shared" si="1"/>
        <v>134.23426672099166</v>
      </c>
    </row>
    <row r="32" spans="1:7" x14ac:dyDescent="0.3">
      <c r="A32" s="77"/>
      <c r="B32" s="78"/>
      <c r="C32" s="78"/>
      <c r="D32" s="78"/>
      <c r="E32" s="78"/>
      <c r="F32" s="78"/>
      <c r="G32" s="78"/>
    </row>
  </sheetData>
  <mergeCells count="7">
    <mergeCell ref="A7:A8"/>
    <mergeCell ref="B7:B8"/>
    <mergeCell ref="A30:B30"/>
    <mergeCell ref="A31:B31"/>
    <mergeCell ref="A2:G2"/>
    <mergeCell ref="A3:G3"/>
    <mergeCell ref="A4:G4"/>
  </mergeCells>
  <pageMargins left="0.59055118110236227" right="0.19685039370078741" top="0.39370078740157483" bottom="0.39370078740157483" header="0" footer="0"/>
  <pageSetup paperSize="9" scale="7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8BBD-8D8B-4F6D-A8C5-DC631BA2DCB8}">
  <sheetPr>
    <pageSetUpPr fitToPage="1"/>
  </sheetPr>
  <dimension ref="A2:H53"/>
  <sheetViews>
    <sheetView tabSelected="1" topLeftCell="A34" zoomScale="95" zoomScaleNormal="95" workbookViewId="0">
      <selection activeCell="F59" sqref="F59"/>
    </sheetView>
  </sheetViews>
  <sheetFormatPr defaultRowHeight="13.2" x14ac:dyDescent="0.25"/>
  <cols>
    <col min="1" max="1" width="12.6640625" style="53" customWidth="1"/>
    <col min="2" max="2" width="50.6640625" style="54" customWidth="1"/>
    <col min="3" max="7" width="15.6640625" style="55" customWidth="1"/>
    <col min="8" max="8" width="17" style="55" customWidth="1"/>
    <col min="9" max="247" width="9.109375" style="55"/>
    <col min="248" max="248" width="12.6640625" style="55" customWidth="1"/>
    <col min="249" max="249" width="50.6640625" style="55" customWidth="1"/>
    <col min="250" max="263" width="15.6640625" style="55" customWidth="1"/>
    <col min="264" max="503" width="9.109375" style="55"/>
    <col min="504" max="504" width="12.6640625" style="55" customWidth="1"/>
    <col min="505" max="505" width="50.6640625" style="55" customWidth="1"/>
    <col min="506" max="519" width="15.6640625" style="55" customWidth="1"/>
    <col min="520" max="759" width="9.109375" style="55"/>
    <col min="760" max="760" width="12.6640625" style="55" customWidth="1"/>
    <col min="761" max="761" width="50.6640625" style="55" customWidth="1"/>
    <col min="762" max="775" width="15.6640625" style="55" customWidth="1"/>
    <col min="776" max="1015" width="9.109375" style="55"/>
    <col min="1016" max="1016" width="12.6640625" style="55" customWidth="1"/>
    <col min="1017" max="1017" width="50.6640625" style="55" customWidth="1"/>
    <col min="1018" max="1031" width="15.6640625" style="55" customWidth="1"/>
    <col min="1032" max="1271" width="9.109375" style="55"/>
    <col min="1272" max="1272" width="12.6640625" style="55" customWidth="1"/>
    <col min="1273" max="1273" width="50.6640625" style="55" customWidth="1"/>
    <col min="1274" max="1287" width="15.6640625" style="55" customWidth="1"/>
    <col min="1288" max="1527" width="9.109375" style="55"/>
    <col min="1528" max="1528" width="12.6640625" style="55" customWidth="1"/>
    <col min="1529" max="1529" width="50.6640625" style="55" customWidth="1"/>
    <col min="1530" max="1543" width="15.6640625" style="55" customWidth="1"/>
    <col min="1544" max="1783" width="9.109375" style="55"/>
    <col min="1784" max="1784" width="12.6640625" style="55" customWidth="1"/>
    <col min="1785" max="1785" width="50.6640625" style="55" customWidth="1"/>
    <col min="1786" max="1799" width="15.6640625" style="55" customWidth="1"/>
    <col min="1800" max="2039" width="9.109375" style="55"/>
    <col min="2040" max="2040" width="12.6640625" style="55" customWidth="1"/>
    <col min="2041" max="2041" width="50.6640625" style="55" customWidth="1"/>
    <col min="2042" max="2055" width="15.6640625" style="55" customWidth="1"/>
    <col min="2056" max="2295" width="9.109375" style="55"/>
    <col min="2296" max="2296" width="12.6640625" style="55" customWidth="1"/>
    <col min="2297" max="2297" width="50.6640625" style="55" customWidth="1"/>
    <col min="2298" max="2311" width="15.6640625" style="55" customWidth="1"/>
    <col min="2312" max="2551" width="9.109375" style="55"/>
    <col min="2552" max="2552" width="12.6640625" style="55" customWidth="1"/>
    <col min="2553" max="2553" width="50.6640625" style="55" customWidth="1"/>
    <col min="2554" max="2567" width="15.6640625" style="55" customWidth="1"/>
    <col min="2568" max="2807" width="9.109375" style="55"/>
    <col min="2808" max="2808" width="12.6640625" style="55" customWidth="1"/>
    <col min="2809" max="2809" width="50.6640625" style="55" customWidth="1"/>
    <col min="2810" max="2823" width="15.6640625" style="55" customWidth="1"/>
    <col min="2824" max="3063" width="9.109375" style="55"/>
    <col min="3064" max="3064" width="12.6640625" style="55" customWidth="1"/>
    <col min="3065" max="3065" width="50.6640625" style="55" customWidth="1"/>
    <col min="3066" max="3079" width="15.6640625" style="55" customWidth="1"/>
    <col min="3080" max="3319" width="9.109375" style="55"/>
    <col min="3320" max="3320" width="12.6640625" style="55" customWidth="1"/>
    <col min="3321" max="3321" width="50.6640625" style="55" customWidth="1"/>
    <col min="3322" max="3335" width="15.6640625" style="55" customWidth="1"/>
    <col min="3336" max="3575" width="9.109375" style="55"/>
    <col min="3576" max="3576" width="12.6640625" style="55" customWidth="1"/>
    <col min="3577" max="3577" width="50.6640625" style="55" customWidth="1"/>
    <col min="3578" max="3591" width="15.6640625" style="55" customWidth="1"/>
    <col min="3592" max="3831" width="9.109375" style="55"/>
    <col min="3832" max="3832" width="12.6640625" style="55" customWidth="1"/>
    <col min="3833" max="3833" width="50.6640625" style="55" customWidth="1"/>
    <col min="3834" max="3847" width="15.6640625" style="55" customWidth="1"/>
    <col min="3848" max="4087" width="9.109375" style="55"/>
    <col min="4088" max="4088" width="12.6640625" style="55" customWidth="1"/>
    <col min="4089" max="4089" width="50.6640625" style="55" customWidth="1"/>
    <col min="4090" max="4103" width="15.6640625" style="55" customWidth="1"/>
    <col min="4104" max="4343" width="9.109375" style="55"/>
    <col min="4344" max="4344" width="12.6640625" style="55" customWidth="1"/>
    <col min="4345" max="4345" width="50.6640625" style="55" customWidth="1"/>
    <col min="4346" max="4359" width="15.6640625" style="55" customWidth="1"/>
    <col min="4360" max="4599" width="9.109375" style="55"/>
    <col min="4600" max="4600" width="12.6640625" style="55" customWidth="1"/>
    <col min="4601" max="4601" width="50.6640625" style="55" customWidth="1"/>
    <col min="4602" max="4615" width="15.6640625" style="55" customWidth="1"/>
    <col min="4616" max="4855" width="9.109375" style="55"/>
    <col min="4856" max="4856" width="12.6640625" style="55" customWidth="1"/>
    <col min="4857" max="4857" width="50.6640625" style="55" customWidth="1"/>
    <col min="4858" max="4871" width="15.6640625" style="55" customWidth="1"/>
    <col min="4872" max="5111" width="9.109375" style="55"/>
    <col min="5112" max="5112" width="12.6640625" style="55" customWidth="1"/>
    <col min="5113" max="5113" width="50.6640625" style="55" customWidth="1"/>
    <col min="5114" max="5127" width="15.6640625" style="55" customWidth="1"/>
    <col min="5128" max="5367" width="9.109375" style="55"/>
    <col min="5368" max="5368" width="12.6640625" style="55" customWidth="1"/>
    <col min="5369" max="5369" width="50.6640625" style="55" customWidth="1"/>
    <col min="5370" max="5383" width="15.6640625" style="55" customWidth="1"/>
    <col min="5384" max="5623" width="9.109375" style="55"/>
    <col min="5624" max="5624" width="12.6640625" style="55" customWidth="1"/>
    <col min="5625" max="5625" width="50.6640625" style="55" customWidth="1"/>
    <col min="5626" max="5639" width="15.6640625" style="55" customWidth="1"/>
    <col min="5640" max="5879" width="9.109375" style="55"/>
    <col min="5880" max="5880" width="12.6640625" style="55" customWidth="1"/>
    <col min="5881" max="5881" width="50.6640625" style="55" customWidth="1"/>
    <col min="5882" max="5895" width="15.6640625" style="55" customWidth="1"/>
    <col min="5896" max="6135" width="9.109375" style="55"/>
    <col min="6136" max="6136" width="12.6640625" style="55" customWidth="1"/>
    <col min="6137" max="6137" width="50.6640625" style="55" customWidth="1"/>
    <col min="6138" max="6151" width="15.6640625" style="55" customWidth="1"/>
    <col min="6152" max="6391" width="9.109375" style="55"/>
    <col min="6392" max="6392" width="12.6640625" style="55" customWidth="1"/>
    <col min="6393" max="6393" width="50.6640625" style="55" customWidth="1"/>
    <col min="6394" max="6407" width="15.6640625" style="55" customWidth="1"/>
    <col min="6408" max="6647" width="9.109375" style="55"/>
    <col min="6648" max="6648" width="12.6640625" style="55" customWidth="1"/>
    <col min="6649" max="6649" width="50.6640625" style="55" customWidth="1"/>
    <col min="6650" max="6663" width="15.6640625" style="55" customWidth="1"/>
    <col min="6664" max="6903" width="9.109375" style="55"/>
    <col min="6904" max="6904" width="12.6640625" style="55" customWidth="1"/>
    <col min="6905" max="6905" width="50.6640625" style="55" customWidth="1"/>
    <col min="6906" max="6919" width="15.6640625" style="55" customWidth="1"/>
    <col min="6920" max="7159" width="9.109375" style="55"/>
    <col min="7160" max="7160" width="12.6640625" style="55" customWidth="1"/>
    <col min="7161" max="7161" width="50.6640625" style="55" customWidth="1"/>
    <col min="7162" max="7175" width="15.6640625" style="55" customWidth="1"/>
    <col min="7176" max="7415" width="9.109375" style="55"/>
    <col min="7416" max="7416" width="12.6640625" style="55" customWidth="1"/>
    <col min="7417" max="7417" width="50.6640625" style="55" customWidth="1"/>
    <col min="7418" max="7431" width="15.6640625" style="55" customWidth="1"/>
    <col min="7432" max="7671" width="9.109375" style="55"/>
    <col min="7672" max="7672" width="12.6640625" style="55" customWidth="1"/>
    <col min="7673" max="7673" width="50.6640625" style="55" customWidth="1"/>
    <col min="7674" max="7687" width="15.6640625" style="55" customWidth="1"/>
    <col min="7688" max="7927" width="9.109375" style="55"/>
    <col min="7928" max="7928" width="12.6640625" style="55" customWidth="1"/>
    <col min="7929" max="7929" width="50.6640625" style="55" customWidth="1"/>
    <col min="7930" max="7943" width="15.6640625" style="55" customWidth="1"/>
    <col min="7944" max="8183" width="9.109375" style="55"/>
    <col min="8184" max="8184" width="12.6640625" style="55" customWidth="1"/>
    <col min="8185" max="8185" width="50.6640625" style="55" customWidth="1"/>
    <col min="8186" max="8199" width="15.6640625" style="55" customWidth="1"/>
    <col min="8200" max="8439" width="9.109375" style="55"/>
    <col min="8440" max="8440" width="12.6640625" style="55" customWidth="1"/>
    <col min="8441" max="8441" width="50.6640625" style="55" customWidth="1"/>
    <col min="8442" max="8455" width="15.6640625" style="55" customWidth="1"/>
    <col min="8456" max="8695" width="9.109375" style="55"/>
    <col min="8696" max="8696" width="12.6640625" style="55" customWidth="1"/>
    <col min="8697" max="8697" width="50.6640625" style="55" customWidth="1"/>
    <col min="8698" max="8711" width="15.6640625" style="55" customWidth="1"/>
    <col min="8712" max="8951" width="9.109375" style="55"/>
    <col min="8952" max="8952" width="12.6640625" style="55" customWidth="1"/>
    <col min="8953" max="8953" width="50.6640625" style="55" customWidth="1"/>
    <col min="8954" max="8967" width="15.6640625" style="55" customWidth="1"/>
    <col min="8968" max="9207" width="9.109375" style="55"/>
    <col min="9208" max="9208" width="12.6640625" style="55" customWidth="1"/>
    <col min="9209" max="9209" width="50.6640625" style="55" customWidth="1"/>
    <col min="9210" max="9223" width="15.6640625" style="55" customWidth="1"/>
    <col min="9224" max="9463" width="9.109375" style="55"/>
    <col min="9464" max="9464" width="12.6640625" style="55" customWidth="1"/>
    <col min="9465" max="9465" width="50.6640625" style="55" customWidth="1"/>
    <col min="9466" max="9479" width="15.6640625" style="55" customWidth="1"/>
    <col min="9480" max="9719" width="9.109375" style="55"/>
    <col min="9720" max="9720" width="12.6640625" style="55" customWidth="1"/>
    <col min="9721" max="9721" width="50.6640625" style="55" customWidth="1"/>
    <col min="9722" max="9735" width="15.6640625" style="55" customWidth="1"/>
    <col min="9736" max="9975" width="9.109375" style="55"/>
    <col min="9976" max="9976" width="12.6640625" style="55" customWidth="1"/>
    <col min="9977" max="9977" width="50.6640625" style="55" customWidth="1"/>
    <col min="9978" max="9991" width="15.6640625" style="55" customWidth="1"/>
    <col min="9992" max="10231" width="9.109375" style="55"/>
    <col min="10232" max="10232" width="12.6640625" style="55" customWidth="1"/>
    <col min="10233" max="10233" width="50.6640625" style="55" customWidth="1"/>
    <col min="10234" max="10247" width="15.6640625" style="55" customWidth="1"/>
    <col min="10248" max="10487" width="9.109375" style="55"/>
    <col min="10488" max="10488" width="12.6640625" style="55" customWidth="1"/>
    <col min="10489" max="10489" width="50.6640625" style="55" customWidth="1"/>
    <col min="10490" max="10503" width="15.6640625" style="55" customWidth="1"/>
    <col min="10504" max="10743" width="9.109375" style="55"/>
    <col min="10744" max="10744" width="12.6640625" style="55" customWidth="1"/>
    <col min="10745" max="10745" width="50.6640625" style="55" customWidth="1"/>
    <col min="10746" max="10759" width="15.6640625" style="55" customWidth="1"/>
    <col min="10760" max="10999" width="9.109375" style="55"/>
    <col min="11000" max="11000" width="12.6640625" style="55" customWidth="1"/>
    <col min="11001" max="11001" width="50.6640625" style="55" customWidth="1"/>
    <col min="11002" max="11015" width="15.6640625" style="55" customWidth="1"/>
    <col min="11016" max="11255" width="9.109375" style="55"/>
    <col min="11256" max="11256" width="12.6640625" style="55" customWidth="1"/>
    <col min="11257" max="11257" width="50.6640625" style="55" customWidth="1"/>
    <col min="11258" max="11271" width="15.6640625" style="55" customWidth="1"/>
    <col min="11272" max="11511" width="9.109375" style="55"/>
    <col min="11512" max="11512" width="12.6640625" style="55" customWidth="1"/>
    <col min="11513" max="11513" width="50.6640625" style="55" customWidth="1"/>
    <col min="11514" max="11527" width="15.6640625" style="55" customWidth="1"/>
    <col min="11528" max="11767" width="9.109375" style="55"/>
    <col min="11768" max="11768" width="12.6640625" style="55" customWidth="1"/>
    <col min="11769" max="11769" width="50.6640625" style="55" customWidth="1"/>
    <col min="11770" max="11783" width="15.6640625" style="55" customWidth="1"/>
    <col min="11784" max="12023" width="9.109375" style="55"/>
    <col min="12024" max="12024" width="12.6640625" style="55" customWidth="1"/>
    <col min="12025" max="12025" width="50.6640625" style="55" customWidth="1"/>
    <col min="12026" max="12039" width="15.6640625" style="55" customWidth="1"/>
    <col min="12040" max="12279" width="9.109375" style="55"/>
    <col min="12280" max="12280" width="12.6640625" style="55" customWidth="1"/>
    <col min="12281" max="12281" width="50.6640625" style="55" customWidth="1"/>
    <col min="12282" max="12295" width="15.6640625" style="55" customWidth="1"/>
    <col min="12296" max="12535" width="9.109375" style="55"/>
    <col min="12536" max="12536" width="12.6640625" style="55" customWidth="1"/>
    <col min="12537" max="12537" width="50.6640625" style="55" customWidth="1"/>
    <col min="12538" max="12551" width="15.6640625" style="55" customWidth="1"/>
    <col min="12552" max="12791" width="9.109375" style="55"/>
    <col min="12792" max="12792" width="12.6640625" style="55" customWidth="1"/>
    <col min="12793" max="12793" width="50.6640625" style="55" customWidth="1"/>
    <col min="12794" max="12807" width="15.6640625" style="55" customWidth="1"/>
    <col min="12808" max="13047" width="9.109375" style="55"/>
    <col min="13048" max="13048" width="12.6640625" style="55" customWidth="1"/>
    <col min="13049" max="13049" width="50.6640625" style="55" customWidth="1"/>
    <col min="13050" max="13063" width="15.6640625" style="55" customWidth="1"/>
    <col min="13064" max="13303" width="9.109375" style="55"/>
    <col min="13304" max="13304" width="12.6640625" style="55" customWidth="1"/>
    <col min="13305" max="13305" width="50.6640625" style="55" customWidth="1"/>
    <col min="13306" max="13319" width="15.6640625" style="55" customWidth="1"/>
    <col min="13320" max="13559" width="9.109375" style="55"/>
    <col min="13560" max="13560" width="12.6640625" style="55" customWidth="1"/>
    <col min="13561" max="13561" width="50.6640625" style="55" customWidth="1"/>
    <col min="13562" max="13575" width="15.6640625" style="55" customWidth="1"/>
    <col min="13576" max="13815" width="9.109375" style="55"/>
    <col min="13816" max="13816" width="12.6640625" style="55" customWidth="1"/>
    <col min="13817" max="13817" width="50.6640625" style="55" customWidth="1"/>
    <col min="13818" max="13831" width="15.6640625" style="55" customWidth="1"/>
    <col min="13832" max="14071" width="9.109375" style="55"/>
    <col min="14072" max="14072" width="12.6640625" style="55" customWidth="1"/>
    <col min="14073" max="14073" width="50.6640625" style="55" customWidth="1"/>
    <col min="14074" max="14087" width="15.6640625" style="55" customWidth="1"/>
    <col min="14088" max="14327" width="9.109375" style="55"/>
    <col min="14328" max="14328" width="12.6640625" style="55" customWidth="1"/>
    <col min="14329" max="14329" width="50.6640625" style="55" customWidth="1"/>
    <col min="14330" max="14343" width="15.6640625" style="55" customWidth="1"/>
    <col min="14344" max="14583" width="9.109375" style="55"/>
    <col min="14584" max="14584" width="12.6640625" style="55" customWidth="1"/>
    <col min="14585" max="14585" width="50.6640625" style="55" customWidth="1"/>
    <col min="14586" max="14599" width="15.6640625" style="55" customWidth="1"/>
    <col min="14600" max="14839" width="9.109375" style="55"/>
    <col min="14840" max="14840" width="12.6640625" style="55" customWidth="1"/>
    <col min="14841" max="14841" width="50.6640625" style="55" customWidth="1"/>
    <col min="14842" max="14855" width="15.6640625" style="55" customWidth="1"/>
    <col min="14856" max="15095" width="9.109375" style="55"/>
    <col min="15096" max="15096" width="12.6640625" style="55" customWidth="1"/>
    <col min="15097" max="15097" width="50.6640625" style="55" customWidth="1"/>
    <col min="15098" max="15111" width="15.6640625" style="55" customWidth="1"/>
    <col min="15112" max="15351" width="9.109375" style="55"/>
    <col min="15352" max="15352" width="12.6640625" style="55" customWidth="1"/>
    <col min="15353" max="15353" width="50.6640625" style="55" customWidth="1"/>
    <col min="15354" max="15367" width="15.6640625" style="55" customWidth="1"/>
    <col min="15368" max="15607" width="9.109375" style="55"/>
    <col min="15608" max="15608" width="12.6640625" style="55" customWidth="1"/>
    <col min="15609" max="15609" width="50.6640625" style="55" customWidth="1"/>
    <col min="15610" max="15623" width="15.6640625" style="55" customWidth="1"/>
    <col min="15624" max="15863" width="9.109375" style="55"/>
    <col min="15864" max="15864" width="12.6640625" style="55" customWidth="1"/>
    <col min="15865" max="15865" width="50.6640625" style="55" customWidth="1"/>
    <col min="15866" max="15879" width="15.6640625" style="55" customWidth="1"/>
    <col min="15880" max="16119" width="9.109375" style="55"/>
    <col min="16120" max="16120" width="12.6640625" style="55" customWidth="1"/>
    <col min="16121" max="16121" width="50.6640625" style="55" customWidth="1"/>
    <col min="16122" max="16135" width="15.6640625" style="55" customWidth="1"/>
    <col min="16136" max="16384" width="9.109375" style="55"/>
  </cols>
  <sheetData>
    <row r="2" spans="1:8" ht="19.5" customHeight="1" x14ac:dyDescent="0.25">
      <c r="A2" s="88" t="s">
        <v>152</v>
      </c>
      <c r="B2" s="88"/>
      <c r="C2" s="88"/>
      <c r="D2" s="88"/>
      <c r="E2" s="88"/>
      <c r="F2" s="88"/>
      <c r="G2" s="88"/>
    </row>
    <row r="3" spans="1:8" ht="19.5" customHeight="1" x14ac:dyDescent="0.25">
      <c r="A3" s="88" t="s">
        <v>184</v>
      </c>
      <c r="B3" s="88"/>
      <c r="C3" s="88"/>
      <c r="D3" s="88"/>
      <c r="E3" s="88"/>
      <c r="F3" s="88"/>
      <c r="G3" s="88"/>
    </row>
    <row r="4" spans="1:8" ht="18.75" customHeight="1" x14ac:dyDescent="0.25">
      <c r="A4" s="88" t="s">
        <v>61</v>
      </c>
      <c r="B4" s="88"/>
      <c r="C4" s="88"/>
      <c r="D4" s="88"/>
      <c r="E4" s="88"/>
      <c r="F4" s="88"/>
      <c r="G4" s="88"/>
    </row>
    <row r="5" spans="1:8" ht="13.8" x14ac:dyDescent="0.25">
      <c r="A5" s="64"/>
      <c r="B5" s="65"/>
      <c r="C5" s="66"/>
      <c r="D5" s="66"/>
      <c r="E5" s="66"/>
      <c r="F5" s="66"/>
      <c r="G5" s="66"/>
    </row>
    <row r="6" spans="1:8" ht="13.8" x14ac:dyDescent="0.25">
      <c r="A6" s="64"/>
      <c r="B6" s="65"/>
      <c r="C6" s="66"/>
      <c r="D6" s="66"/>
      <c r="E6" s="66"/>
      <c r="F6" s="66"/>
      <c r="G6" s="67" t="s">
        <v>66</v>
      </c>
    </row>
    <row r="7" spans="1:8" s="57" customFormat="1" ht="69" customHeight="1" x14ac:dyDescent="0.25">
      <c r="A7" s="63" t="s">
        <v>97</v>
      </c>
      <c r="B7" s="63" t="s">
        <v>98</v>
      </c>
      <c r="C7" s="63" t="s">
        <v>99</v>
      </c>
      <c r="D7" s="63" t="s">
        <v>100</v>
      </c>
      <c r="E7" s="63" t="s">
        <v>101</v>
      </c>
      <c r="F7" s="63" t="s">
        <v>102</v>
      </c>
      <c r="G7" s="63" t="s">
        <v>151</v>
      </c>
    </row>
    <row r="8" spans="1:8" ht="16.5" customHeight="1" x14ac:dyDescent="0.25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</row>
    <row r="9" spans="1:8" ht="55.2" x14ac:dyDescent="0.25">
      <c r="A9" s="68" t="s">
        <v>103</v>
      </c>
      <c r="B9" s="69" t="s">
        <v>104</v>
      </c>
      <c r="C9" s="72">
        <v>52435.469000000005</v>
      </c>
      <c r="D9" s="72">
        <v>14284.731</v>
      </c>
      <c r="E9" s="72">
        <v>8247.8755900000015</v>
      </c>
      <c r="F9" s="72">
        <f t="shared" ref="F9:F43" si="0">D9-E9</f>
        <v>6036.8554099999983</v>
      </c>
      <c r="G9" s="72">
        <f t="shared" ref="G9:G43" si="1">IF(D9=0,0,(E9/D9)*100)</f>
        <v>57.739103312481014</v>
      </c>
      <c r="H9" s="58">
        <f>D9+D37+D38+D41+D42</f>
        <v>18616.828999999998</v>
      </c>
    </row>
    <row r="10" spans="1:8" ht="27.6" x14ac:dyDescent="0.25">
      <c r="A10" s="68" t="s">
        <v>114</v>
      </c>
      <c r="B10" s="69" t="s">
        <v>115</v>
      </c>
      <c r="C10" s="72">
        <v>29601.903000000002</v>
      </c>
      <c r="D10" s="72">
        <v>12988.909</v>
      </c>
      <c r="E10" s="72">
        <v>7946.0839299999998</v>
      </c>
      <c r="F10" s="72">
        <f t="shared" si="0"/>
        <v>5042.8250699999999</v>
      </c>
      <c r="G10" s="72">
        <f t="shared" si="1"/>
        <v>61.175915005640583</v>
      </c>
      <c r="H10" s="58">
        <f>D10+D11+D12+D13+D14</f>
        <v>30963.709000000003</v>
      </c>
    </row>
    <row r="11" spans="1:8" ht="27.6" x14ac:dyDescent="0.25">
      <c r="A11" s="68" t="s">
        <v>116</v>
      </c>
      <c r="B11" s="69" t="s">
        <v>117</v>
      </c>
      <c r="C11" s="72">
        <v>40191.9</v>
      </c>
      <c r="D11" s="72">
        <v>13794.000000000002</v>
      </c>
      <c r="E11" s="72">
        <v>13717.604080000001</v>
      </c>
      <c r="F11" s="72">
        <f t="shared" si="0"/>
        <v>76.395920000000842</v>
      </c>
      <c r="G11" s="72">
        <f t="shared" si="1"/>
        <v>99.446165579237345</v>
      </c>
      <c r="H11" s="58"/>
    </row>
    <row r="12" spans="1:8" ht="69" x14ac:dyDescent="0.25">
      <c r="A12" s="68" t="s">
        <v>163</v>
      </c>
      <c r="B12" s="69" t="s">
        <v>164</v>
      </c>
      <c r="C12" s="72">
        <v>161</v>
      </c>
      <c r="D12" s="72">
        <v>80.400000000000006</v>
      </c>
      <c r="E12" s="72">
        <v>79.281970000000001</v>
      </c>
      <c r="F12" s="72">
        <f t="shared" si="0"/>
        <v>1.1180300000000045</v>
      </c>
      <c r="G12" s="72">
        <f t="shared" si="1"/>
        <v>98.609415422885576</v>
      </c>
      <c r="H12" s="58"/>
    </row>
    <row r="13" spans="1:8" ht="41.4" x14ac:dyDescent="0.25">
      <c r="A13" s="68" t="s">
        <v>165</v>
      </c>
      <c r="B13" s="69" t="s">
        <v>166</v>
      </c>
      <c r="C13" s="72">
        <v>5729</v>
      </c>
      <c r="D13" s="72">
        <v>2864.4</v>
      </c>
      <c r="E13" s="72">
        <v>2648.3471300000001</v>
      </c>
      <c r="F13" s="72">
        <f t="shared" si="0"/>
        <v>216.05286999999998</v>
      </c>
      <c r="G13" s="72">
        <f t="shared" si="1"/>
        <v>92.457307987711218</v>
      </c>
      <c r="H13" s="58"/>
    </row>
    <row r="14" spans="1:8" ht="41.4" x14ac:dyDescent="0.25">
      <c r="A14" s="68" t="s">
        <v>192</v>
      </c>
      <c r="B14" s="69" t="s">
        <v>193</v>
      </c>
      <c r="C14" s="72">
        <v>2060.1999999999998</v>
      </c>
      <c r="D14" s="72">
        <v>1236</v>
      </c>
      <c r="E14" s="72">
        <v>521.577</v>
      </c>
      <c r="F14" s="72">
        <f t="shared" si="0"/>
        <v>714.423</v>
      </c>
      <c r="G14" s="72">
        <f t="shared" si="1"/>
        <v>42.198786407766988</v>
      </c>
      <c r="H14" s="58"/>
    </row>
    <row r="15" spans="1:8" ht="27.6" x14ac:dyDescent="0.25">
      <c r="A15" s="68" t="s">
        <v>118</v>
      </c>
      <c r="B15" s="69" t="s">
        <v>119</v>
      </c>
      <c r="C15" s="72">
        <v>1218</v>
      </c>
      <c r="D15" s="72">
        <v>1218</v>
      </c>
      <c r="E15" s="72">
        <v>833.3014300000001</v>
      </c>
      <c r="F15" s="72">
        <f t="shared" si="0"/>
        <v>384.6985699999999</v>
      </c>
      <c r="G15" s="72">
        <f t="shared" si="1"/>
        <v>68.415552545156004</v>
      </c>
      <c r="H15" s="58">
        <f>D15+D16+D17</f>
        <v>2909.84</v>
      </c>
    </row>
    <row r="16" spans="1:8" ht="27.6" x14ac:dyDescent="0.25">
      <c r="A16" s="68" t="s">
        <v>167</v>
      </c>
      <c r="B16" s="69" t="s">
        <v>168</v>
      </c>
      <c r="C16" s="72">
        <v>426.84000000000003</v>
      </c>
      <c r="D16" s="72">
        <v>426.84000000000003</v>
      </c>
      <c r="E16" s="72">
        <v>414.60439000000002</v>
      </c>
      <c r="F16" s="72">
        <f t="shared" si="0"/>
        <v>12.235610000000008</v>
      </c>
      <c r="G16" s="72">
        <f t="shared" si="1"/>
        <v>97.133443444850528</v>
      </c>
      <c r="H16" s="58"/>
    </row>
    <row r="17" spans="1:8" ht="13.8" x14ac:dyDescent="0.25">
      <c r="A17" s="68" t="s">
        <v>105</v>
      </c>
      <c r="B17" s="69" t="s">
        <v>106</v>
      </c>
      <c r="C17" s="72">
        <v>1265</v>
      </c>
      <c r="D17" s="72">
        <v>1265</v>
      </c>
      <c r="E17" s="72">
        <v>620.97126000000003</v>
      </c>
      <c r="F17" s="72">
        <f t="shared" si="0"/>
        <v>644.02873999999997</v>
      </c>
      <c r="G17" s="72">
        <f t="shared" si="1"/>
        <v>49.088637154150199</v>
      </c>
      <c r="H17" s="58"/>
    </row>
    <row r="18" spans="1:8" ht="27.6" x14ac:dyDescent="0.25">
      <c r="A18" s="68" t="s">
        <v>120</v>
      </c>
      <c r="B18" s="69" t="s">
        <v>121</v>
      </c>
      <c r="C18" s="72">
        <v>60</v>
      </c>
      <c r="D18" s="72">
        <v>0</v>
      </c>
      <c r="E18" s="72">
        <v>0</v>
      </c>
      <c r="F18" s="72">
        <f t="shared" si="0"/>
        <v>0</v>
      </c>
      <c r="G18" s="72">
        <f t="shared" si="1"/>
        <v>0</v>
      </c>
      <c r="H18" s="58">
        <f>D18+D19+D20+D21+D22+D23+D24</f>
        <v>5114.777</v>
      </c>
    </row>
    <row r="19" spans="1:8" ht="27.6" x14ac:dyDescent="0.25">
      <c r="A19" s="68" t="s">
        <v>169</v>
      </c>
      <c r="B19" s="69" t="s">
        <v>170</v>
      </c>
      <c r="C19" s="72">
        <v>30</v>
      </c>
      <c r="D19" s="72">
        <v>30</v>
      </c>
      <c r="E19" s="72">
        <v>0</v>
      </c>
      <c r="F19" s="72">
        <f t="shared" si="0"/>
        <v>30</v>
      </c>
      <c r="G19" s="72">
        <f t="shared" si="1"/>
        <v>0</v>
      </c>
      <c r="H19" s="58"/>
    </row>
    <row r="20" spans="1:8" ht="55.2" x14ac:dyDescent="0.25">
      <c r="A20" s="68" t="s">
        <v>122</v>
      </c>
      <c r="B20" s="69" t="s">
        <v>123</v>
      </c>
      <c r="C20" s="72">
        <v>370</v>
      </c>
      <c r="D20" s="72">
        <v>370</v>
      </c>
      <c r="E20" s="72">
        <v>0</v>
      </c>
      <c r="F20" s="72">
        <f t="shared" si="0"/>
        <v>370</v>
      </c>
      <c r="G20" s="72">
        <f t="shared" si="1"/>
        <v>0</v>
      </c>
      <c r="H20" s="58"/>
    </row>
    <row r="21" spans="1:8" ht="69" x14ac:dyDescent="0.25">
      <c r="A21" s="68" t="s">
        <v>124</v>
      </c>
      <c r="B21" s="69" t="s">
        <v>125</v>
      </c>
      <c r="C21" s="72">
        <v>508.8</v>
      </c>
      <c r="D21" s="72">
        <v>127.2</v>
      </c>
      <c r="E21" s="72">
        <v>44.607089999999999</v>
      </c>
      <c r="F21" s="72">
        <f t="shared" si="0"/>
        <v>82.592910000000003</v>
      </c>
      <c r="G21" s="72">
        <f t="shared" si="1"/>
        <v>35.068466981132076</v>
      </c>
      <c r="H21" s="58"/>
    </row>
    <row r="22" spans="1:8" ht="55.2" x14ac:dyDescent="0.25">
      <c r="A22" s="68" t="s">
        <v>171</v>
      </c>
      <c r="B22" s="69" t="s">
        <v>172</v>
      </c>
      <c r="C22" s="72">
        <v>1111.7760000000001</v>
      </c>
      <c r="D22" s="72">
        <v>277.94400000000002</v>
      </c>
      <c r="E22" s="72">
        <v>265.77063000000004</v>
      </c>
      <c r="F22" s="72">
        <f t="shared" si="0"/>
        <v>12.173369999999977</v>
      </c>
      <c r="G22" s="72">
        <f t="shared" si="1"/>
        <v>95.620207667731634</v>
      </c>
      <c r="H22" s="58"/>
    </row>
    <row r="23" spans="1:8" ht="41.4" x14ac:dyDescent="0.25">
      <c r="A23" s="68" t="s">
        <v>126</v>
      </c>
      <c r="B23" s="69" t="s">
        <v>173</v>
      </c>
      <c r="C23" s="72">
        <v>12486.383</v>
      </c>
      <c r="D23" s="72">
        <v>3253.1470000000004</v>
      </c>
      <c r="E23" s="72">
        <v>2395.7643800000001</v>
      </c>
      <c r="F23" s="72">
        <f t="shared" si="0"/>
        <v>857.38262000000032</v>
      </c>
      <c r="G23" s="72">
        <f t="shared" si="1"/>
        <v>73.644516525075559</v>
      </c>
      <c r="H23" s="58"/>
    </row>
    <row r="24" spans="1:8" ht="27.6" x14ac:dyDescent="0.25">
      <c r="A24" s="68" t="s">
        <v>127</v>
      </c>
      <c r="B24" s="69" t="s">
        <v>194</v>
      </c>
      <c r="C24" s="72">
        <v>3590.2870000000003</v>
      </c>
      <c r="D24" s="72">
        <v>1056.4860000000001</v>
      </c>
      <c r="E24" s="72">
        <v>130.108</v>
      </c>
      <c r="F24" s="72">
        <f t="shared" si="0"/>
        <v>926.37800000000016</v>
      </c>
      <c r="G24" s="72">
        <f t="shared" si="1"/>
        <v>12.315165558275263</v>
      </c>
      <c r="H24" s="58"/>
    </row>
    <row r="25" spans="1:8" ht="27.6" x14ac:dyDescent="0.25">
      <c r="A25" s="68" t="s">
        <v>108</v>
      </c>
      <c r="B25" s="69" t="s">
        <v>109</v>
      </c>
      <c r="C25" s="72">
        <v>11465.532000000001</v>
      </c>
      <c r="D25" s="72">
        <v>2985.9670000000006</v>
      </c>
      <c r="E25" s="72">
        <v>2207.23567</v>
      </c>
      <c r="F25" s="72">
        <f t="shared" si="0"/>
        <v>778.73133000000053</v>
      </c>
      <c r="G25" s="72">
        <f t="shared" si="1"/>
        <v>73.920296841860605</v>
      </c>
      <c r="H25" s="58">
        <v>2986</v>
      </c>
    </row>
    <row r="26" spans="1:8" ht="41.4" x14ac:dyDescent="0.25">
      <c r="A26" s="68" t="s">
        <v>128</v>
      </c>
      <c r="B26" s="69" t="s">
        <v>129</v>
      </c>
      <c r="C26" s="72">
        <v>8140.78</v>
      </c>
      <c r="D26" s="72">
        <v>8140.78</v>
      </c>
      <c r="E26" s="72">
        <v>7950.8297899999998</v>
      </c>
      <c r="F26" s="72">
        <f t="shared" si="0"/>
        <v>189.95020999999997</v>
      </c>
      <c r="G26" s="72">
        <f t="shared" si="1"/>
        <v>97.666682922275257</v>
      </c>
      <c r="H26" s="58">
        <f>D26+D39+D27</f>
        <v>17494.608999999997</v>
      </c>
    </row>
    <row r="27" spans="1:8" ht="13.8" x14ac:dyDescent="0.25">
      <c r="A27" s="68" t="s">
        <v>130</v>
      </c>
      <c r="B27" s="69" t="s">
        <v>131</v>
      </c>
      <c r="C27" s="72">
        <v>27092.228999999999</v>
      </c>
      <c r="D27" s="72">
        <v>8653.8289999999997</v>
      </c>
      <c r="E27" s="72">
        <v>6059.0140300000003</v>
      </c>
      <c r="F27" s="72">
        <f t="shared" si="0"/>
        <v>2594.8149699999994</v>
      </c>
      <c r="G27" s="72">
        <f t="shared" si="1"/>
        <v>70.015412021661177</v>
      </c>
      <c r="H27" s="58"/>
    </row>
    <row r="28" spans="1:8" ht="13.8" x14ac:dyDescent="0.25">
      <c r="A28" s="68" t="s">
        <v>174</v>
      </c>
      <c r="B28" s="69" t="s">
        <v>175</v>
      </c>
      <c r="C28" s="72">
        <v>99</v>
      </c>
      <c r="D28" s="72">
        <v>99</v>
      </c>
      <c r="E28" s="72">
        <v>0</v>
      </c>
      <c r="F28" s="72">
        <f t="shared" si="0"/>
        <v>99</v>
      </c>
      <c r="G28" s="72">
        <f t="shared" si="1"/>
        <v>0</v>
      </c>
      <c r="H28" s="58">
        <f>D28+D29+D30+D31+D40</f>
        <v>4375.6400000000003</v>
      </c>
    </row>
    <row r="29" spans="1:8" ht="41.4" x14ac:dyDescent="0.25">
      <c r="A29" s="68" t="s">
        <v>195</v>
      </c>
      <c r="B29" s="69" t="s">
        <v>196</v>
      </c>
      <c r="C29" s="72">
        <v>547.20000000000005</v>
      </c>
      <c r="D29" s="72">
        <v>547.20000000000005</v>
      </c>
      <c r="E29" s="72">
        <v>0</v>
      </c>
      <c r="F29" s="72">
        <f t="shared" si="0"/>
        <v>547.20000000000005</v>
      </c>
      <c r="G29" s="72">
        <f t="shared" si="1"/>
        <v>0</v>
      </c>
      <c r="H29" s="58"/>
    </row>
    <row r="30" spans="1:8" ht="27.6" x14ac:dyDescent="0.25">
      <c r="A30" s="68" t="s">
        <v>132</v>
      </c>
      <c r="B30" s="69" t="s">
        <v>133</v>
      </c>
      <c r="C30" s="72">
        <v>138.62700000000001</v>
      </c>
      <c r="D30" s="72">
        <v>138.62700000000001</v>
      </c>
      <c r="E30" s="72">
        <v>78.453000000000003</v>
      </c>
      <c r="F30" s="72">
        <f t="shared" si="0"/>
        <v>60.174000000000007</v>
      </c>
      <c r="G30" s="72">
        <f t="shared" si="1"/>
        <v>56.592871518535347</v>
      </c>
      <c r="H30" s="58"/>
    </row>
    <row r="31" spans="1:8" ht="13.8" x14ac:dyDescent="0.25">
      <c r="A31" s="68" t="s">
        <v>134</v>
      </c>
      <c r="B31" s="69" t="s">
        <v>135</v>
      </c>
      <c r="C31" s="72">
        <v>6876.9480000000003</v>
      </c>
      <c r="D31" s="72">
        <v>2990.8130000000001</v>
      </c>
      <c r="E31" s="72">
        <v>2143.57134</v>
      </c>
      <c r="F31" s="72">
        <f t="shared" si="0"/>
        <v>847.24166000000014</v>
      </c>
      <c r="G31" s="72">
        <f t="shared" si="1"/>
        <v>71.671861129398593</v>
      </c>
      <c r="H31" s="58"/>
    </row>
    <row r="32" spans="1:8" ht="27.6" x14ac:dyDescent="0.25">
      <c r="A32" s="68" t="s">
        <v>136</v>
      </c>
      <c r="B32" s="69" t="s">
        <v>137</v>
      </c>
      <c r="C32" s="72">
        <v>445</v>
      </c>
      <c r="D32" s="72">
        <v>0</v>
      </c>
      <c r="E32" s="72">
        <v>0</v>
      </c>
      <c r="F32" s="72">
        <f t="shared" si="0"/>
        <v>0</v>
      </c>
      <c r="G32" s="72">
        <f t="shared" si="1"/>
        <v>0</v>
      </c>
      <c r="H32" s="58">
        <f>D32+D33+D34+D35</f>
        <v>3080.9809999999998</v>
      </c>
    </row>
    <row r="33" spans="1:8" ht="27.6" x14ac:dyDescent="0.25">
      <c r="A33" s="68" t="s">
        <v>138</v>
      </c>
      <c r="B33" s="69" t="s">
        <v>139</v>
      </c>
      <c r="C33" s="72">
        <v>8891.0310000000009</v>
      </c>
      <c r="D33" s="72">
        <v>2485.6309999999999</v>
      </c>
      <c r="E33" s="72">
        <v>1970.97793</v>
      </c>
      <c r="F33" s="72">
        <f t="shared" si="0"/>
        <v>514.65306999999984</v>
      </c>
      <c r="G33" s="72">
        <f t="shared" si="1"/>
        <v>79.294872408655991</v>
      </c>
      <c r="H33" s="58"/>
    </row>
    <row r="34" spans="1:8" ht="13.8" x14ac:dyDescent="0.25">
      <c r="A34" s="68" t="s">
        <v>140</v>
      </c>
      <c r="B34" s="69" t="s">
        <v>141</v>
      </c>
      <c r="C34" s="72">
        <v>100</v>
      </c>
      <c r="D34" s="72">
        <v>100</v>
      </c>
      <c r="E34" s="72">
        <v>0</v>
      </c>
      <c r="F34" s="72">
        <f t="shared" si="0"/>
        <v>100</v>
      </c>
      <c r="G34" s="72">
        <f t="shared" si="1"/>
        <v>0</v>
      </c>
      <c r="H34" s="58"/>
    </row>
    <row r="35" spans="1:8" ht="13.8" x14ac:dyDescent="0.25">
      <c r="A35" s="68" t="s">
        <v>142</v>
      </c>
      <c r="B35" s="69" t="s">
        <v>176</v>
      </c>
      <c r="C35" s="72">
        <v>495.35</v>
      </c>
      <c r="D35" s="72">
        <v>495.35</v>
      </c>
      <c r="E35" s="72">
        <v>71.760000000000005</v>
      </c>
      <c r="F35" s="72">
        <f t="shared" si="0"/>
        <v>423.59000000000003</v>
      </c>
      <c r="G35" s="72">
        <f t="shared" si="1"/>
        <v>14.486726556979916</v>
      </c>
      <c r="H35" s="58"/>
    </row>
    <row r="36" spans="1:8" ht="41.4" x14ac:dyDescent="0.25">
      <c r="A36" s="68" t="s">
        <v>143</v>
      </c>
      <c r="B36" s="69" t="s">
        <v>144</v>
      </c>
      <c r="C36" s="72">
        <v>2788.7660000000001</v>
      </c>
      <c r="D36" s="72">
        <v>2788.7660000000001</v>
      </c>
      <c r="E36" s="72">
        <v>2641.9</v>
      </c>
      <c r="F36" s="72">
        <f t="shared" si="0"/>
        <v>146.86599999999999</v>
      </c>
      <c r="G36" s="72">
        <f t="shared" si="1"/>
        <v>94.733656391393183</v>
      </c>
      <c r="H36" s="58">
        <v>2788.8</v>
      </c>
    </row>
    <row r="37" spans="1:8" ht="27.6" x14ac:dyDescent="0.25">
      <c r="A37" s="68" t="s">
        <v>145</v>
      </c>
      <c r="B37" s="69" t="s">
        <v>146</v>
      </c>
      <c r="C37" s="72">
        <v>2037.9059999999999</v>
      </c>
      <c r="D37" s="72">
        <v>453.61699999999996</v>
      </c>
      <c r="E37" s="72">
        <v>369.74460000000005</v>
      </c>
      <c r="F37" s="72">
        <f t="shared" si="0"/>
        <v>83.872399999999914</v>
      </c>
      <c r="G37" s="72">
        <f t="shared" si="1"/>
        <v>81.510304948888617</v>
      </c>
      <c r="H37" s="58"/>
    </row>
    <row r="38" spans="1:8" ht="27.6" x14ac:dyDescent="0.25">
      <c r="A38" s="68" t="s">
        <v>147</v>
      </c>
      <c r="B38" s="69" t="s">
        <v>146</v>
      </c>
      <c r="C38" s="72">
        <v>10147.756000000003</v>
      </c>
      <c r="D38" s="72">
        <v>3182.6689999999999</v>
      </c>
      <c r="E38" s="72">
        <v>2519.76928</v>
      </c>
      <c r="F38" s="72">
        <f t="shared" si="0"/>
        <v>662.89971999999989</v>
      </c>
      <c r="G38" s="72">
        <f t="shared" si="1"/>
        <v>79.171578319957248</v>
      </c>
      <c r="H38" s="58"/>
    </row>
    <row r="39" spans="1:8" ht="13.8" x14ac:dyDescent="0.25">
      <c r="A39" s="68" t="s">
        <v>177</v>
      </c>
      <c r="B39" s="69" t="s">
        <v>131</v>
      </c>
      <c r="C39" s="72">
        <v>2488</v>
      </c>
      <c r="D39" s="72">
        <v>700</v>
      </c>
      <c r="E39" s="72">
        <v>672.98</v>
      </c>
      <c r="F39" s="72">
        <f t="shared" si="0"/>
        <v>27.019999999999982</v>
      </c>
      <c r="G39" s="72">
        <f t="shared" si="1"/>
        <v>96.14</v>
      </c>
      <c r="H39" s="58"/>
    </row>
    <row r="40" spans="1:8" ht="27.6" x14ac:dyDescent="0.25">
      <c r="A40" s="68" t="s">
        <v>197</v>
      </c>
      <c r="B40" s="69" t="s">
        <v>198</v>
      </c>
      <c r="C40" s="72">
        <v>600</v>
      </c>
      <c r="D40" s="72">
        <v>600</v>
      </c>
      <c r="E40" s="72">
        <v>199.67600000000002</v>
      </c>
      <c r="F40" s="72">
        <f t="shared" si="0"/>
        <v>400.32399999999996</v>
      </c>
      <c r="G40" s="72">
        <f t="shared" si="1"/>
        <v>33.279333333333341</v>
      </c>
      <c r="H40" s="58"/>
    </row>
    <row r="41" spans="1:8" ht="27.6" x14ac:dyDescent="0.25">
      <c r="A41" s="68" t="s">
        <v>148</v>
      </c>
      <c r="B41" s="69" t="s">
        <v>146</v>
      </c>
      <c r="C41" s="72">
        <v>2677.1640000000002</v>
      </c>
      <c r="D41" s="72">
        <v>595.8119999999999</v>
      </c>
      <c r="E41" s="72">
        <v>484.88233999999994</v>
      </c>
      <c r="F41" s="72">
        <f t="shared" si="0"/>
        <v>110.92965999999996</v>
      </c>
      <c r="G41" s="72">
        <f t="shared" si="1"/>
        <v>81.381768074493294</v>
      </c>
      <c r="H41" s="58"/>
    </row>
    <row r="42" spans="1:8" ht="13.8" x14ac:dyDescent="0.25">
      <c r="A42" s="68" t="s">
        <v>149</v>
      </c>
      <c r="B42" s="69" t="s">
        <v>150</v>
      </c>
      <c r="C42" s="72">
        <v>100</v>
      </c>
      <c r="D42" s="72">
        <v>100</v>
      </c>
      <c r="E42" s="72">
        <v>0</v>
      </c>
      <c r="F42" s="72">
        <f t="shared" si="0"/>
        <v>100</v>
      </c>
      <c r="G42" s="72">
        <f t="shared" si="1"/>
        <v>0</v>
      </c>
      <c r="H42" s="58"/>
    </row>
    <row r="43" spans="1:8" s="60" customFormat="1" ht="21" customHeight="1" x14ac:dyDescent="0.25">
      <c r="A43" s="70" t="s">
        <v>112</v>
      </c>
      <c r="B43" s="71" t="s">
        <v>113</v>
      </c>
      <c r="C43" s="76">
        <v>236377.84699999995</v>
      </c>
      <c r="D43" s="76">
        <v>88331.117999999988</v>
      </c>
      <c r="E43" s="76">
        <v>65236.690860000002</v>
      </c>
      <c r="F43" s="76">
        <f t="shared" si="0"/>
        <v>23094.427139999985</v>
      </c>
      <c r="G43" s="76">
        <f t="shared" si="1"/>
        <v>73.854709797740824</v>
      </c>
      <c r="H43" s="59">
        <f>SUM(H9:H38)</f>
        <v>88331.184999999998</v>
      </c>
    </row>
    <row r="45" spans="1:8" x14ac:dyDescent="0.25">
      <c r="A45" s="61"/>
      <c r="B45" s="62"/>
      <c r="C45" s="58"/>
      <c r="D45" s="58"/>
      <c r="E45" s="58"/>
      <c r="F45" s="58"/>
      <c r="G45" s="58"/>
    </row>
    <row r="53" hidden="1" x14ac:dyDescent="0.25"/>
  </sheetData>
  <mergeCells count="3">
    <mergeCell ref="A2:G2"/>
    <mergeCell ref="A3:G3"/>
    <mergeCell ref="A4:G4"/>
  </mergeCells>
  <conditionalFormatting sqref="A9:A43">
    <cfRule type="expression" dxfId="83" priority="25" stopIfTrue="1">
      <formula>#REF!=1</formula>
    </cfRule>
    <cfRule type="expression" dxfId="82" priority="26" stopIfTrue="1">
      <formula>#REF!=2</formula>
    </cfRule>
    <cfRule type="expression" dxfId="81" priority="27" stopIfTrue="1">
      <formula>#REF!=3</formula>
    </cfRule>
  </conditionalFormatting>
  <conditionalFormatting sqref="B9:B43">
    <cfRule type="expression" dxfId="80" priority="28" stopIfTrue="1">
      <formula>#REF!=1</formula>
    </cfRule>
    <cfRule type="expression" dxfId="79" priority="29" stopIfTrue="1">
      <formula>#REF!=2</formula>
    </cfRule>
    <cfRule type="expression" dxfId="78" priority="30" stopIfTrue="1">
      <formula>#REF!=3</formula>
    </cfRule>
  </conditionalFormatting>
  <conditionalFormatting sqref="C9:C43">
    <cfRule type="expression" dxfId="77" priority="31" stopIfTrue="1">
      <formula>#REF!=1</formula>
    </cfRule>
    <cfRule type="expression" dxfId="76" priority="32" stopIfTrue="1">
      <formula>#REF!=2</formula>
    </cfRule>
    <cfRule type="expression" dxfId="75" priority="33" stopIfTrue="1">
      <formula>#REF!=3</formula>
    </cfRule>
  </conditionalFormatting>
  <conditionalFormatting sqref="D9:D43">
    <cfRule type="expression" dxfId="74" priority="34" stopIfTrue="1">
      <formula>#REF!=1</formula>
    </cfRule>
    <cfRule type="expression" dxfId="73" priority="35" stopIfTrue="1">
      <formula>#REF!=2</formula>
    </cfRule>
    <cfRule type="expression" dxfId="72" priority="36" stopIfTrue="1">
      <formula>#REF!=3</formula>
    </cfRule>
  </conditionalFormatting>
  <conditionalFormatting sqref="E9:E43">
    <cfRule type="expression" dxfId="71" priority="37" stopIfTrue="1">
      <formula>#REF!=1</formula>
    </cfRule>
    <cfRule type="expression" dxfId="70" priority="38" stopIfTrue="1">
      <formula>#REF!=2</formula>
    </cfRule>
    <cfRule type="expression" dxfId="69" priority="39" stopIfTrue="1">
      <formula>#REF!=3</formula>
    </cfRule>
  </conditionalFormatting>
  <conditionalFormatting sqref="F9:F43">
    <cfRule type="expression" dxfId="68" priority="43" stopIfTrue="1">
      <formula>#REF!=1</formula>
    </cfRule>
    <cfRule type="expression" dxfId="67" priority="44" stopIfTrue="1">
      <formula>#REF!=2</formula>
    </cfRule>
    <cfRule type="expression" dxfId="66" priority="45" stopIfTrue="1">
      <formula>#REF!=3</formula>
    </cfRule>
  </conditionalFormatting>
  <conditionalFormatting sqref="G9:G43">
    <cfRule type="expression" dxfId="65" priority="46" stopIfTrue="1">
      <formula>#REF!=1</formula>
    </cfRule>
    <cfRule type="expression" dxfId="64" priority="47" stopIfTrue="1">
      <formula>#REF!=2</formula>
    </cfRule>
    <cfRule type="expression" dxfId="63" priority="48" stopIfTrue="1">
      <formula>#REF!=3</formula>
    </cfRule>
  </conditionalFormatting>
  <conditionalFormatting sqref="A45:A54">
    <cfRule type="expression" dxfId="62" priority="1" stopIfTrue="1">
      <formula>#REF!=1</formula>
    </cfRule>
    <cfRule type="expression" dxfId="61" priority="2" stopIfTrue="1">
      <formula>#REF!=2</formula>
    </cfRule>
    <cfRule type="expression" dxfId="60" priority="3" stopIfTrue="1">
      <formula>#REF!=3</formula>
    </cfRule>
  </conditionalFormatting>
  <conditionalFormatting sqref="B45:B54">
    <cfRule type="expression" dxfId="59" priority="4" stopIfTrue="1">
      <formula>#REF!=1</formula>
    </cfRule>
    <cfRule type="expression" dxfId="58" priority="5" stopIfTrue="1">
      <formula>#REF!=2</formula>
    </cfRule>
    <cfRule type="expression" dxfId="57" priority="6" stopIfTrue="1">
      <formula>#REF!=3</formula>
    </cfRule>
  </conditionalFormatting>
  <conditionalFormatting sqref="C45:C54">
    <cfRule type="expression" dxfId="56" priority="7" stopIfTrue="1">
      <formula>#REF!=1</formula>
    </cfRule>
    <cfRule type="expression" dxfId="55" priority="8" stopIfTrue="1">
      <formula>#REF!=2</formula>
    </cfRule>
    <cfRule type="expression" dxfId="54" priority="9" stopIfTrue="1">
      <formula>#REF!=3</formula>
    </cfRule>
  </conditionalFormatting>
  <conditionalFormatting sqref="D45:D54">
    <cfRule type="expression" dxfId="53" priority="10" stopIfTrue="1">
      <formula>#REF!=1</formula>
    </cfRule>
    <cfRule type="expression" dxfId="52" priority="11" stopIfTrue="1">
      <formula>#REF!=2</formula>
    </cfRule>
    <cfRule type="expression" dxfId="51" priority="12" stopIfTrue="1">
      <formula>#REF!=3</formula>
    </cfRule>
  </conditionalFormatting>
  <conditionalFormatting sqref="E45:E54">
    <cfRule type="expression" dxfId="50" priority="13" stopIfTrue="1">
      <formula>#REF!=1</formula>
    </cfRule>
    <cfRule type="expression" dxfId="49" priority="14" stopIfTrue="1">
      <formula>#REF!=2</formula>
    </cfRule>
    <cfRule type="expression" dxfId="48" priority="15" stopIfTrue="1">
      <formula>#REF!=3</formula>
    </cfRule>
  </conditionalFormatting>
  <conditionalFormatting sqref="F45:F54">
    <cfRule type="expression" dxfId="47" priority="19" stopIfTrue="1">
      <formula>#REF!=1</formula>
    </cfRule>
    <cfRule type="expression" dxfId="46" priority="20" stopIfTrue="1">
      <formula>#REF!=2</formula>
    </cfRule>
    <cfRule type="expression" dxfId="45" priority="21" stopIfTrue="1">
      <formula>#REF!=3</formula>
    </cfRule>
  </conditionalFormatting>
  <conditionalFormatting sqref="G45:G54">
    <cfRule type="expression" dxfId="44" priority="22" stopIfTrue="1">
      <formula>#REF!=1</formula>
    </cfRule>
    <cfRule type="expression" dxfId="43" priority="23" stopIfTrue="1">
      <formula>#REF!=2</formula>
    </cfRule>
    <cfRule type="expression" dxfId="42" priority="24" stopIfTrue="1">
      <formula>#REF!=3</formula>
    </cfRule>
  </conditionalFormatting>
  <pageMargins left="0.32" right="0.33" top="0.39370078740157499" bottom="0.39370078740157499" header="0" footer="0"/>
  <pageSetup paperSize="9" scale="68" fitToHeight="5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7B9D-AF58-4FB6-96F4-1D747525F893}">
  <sheetPr>
    <pageSetUpPr fitToPage="1"/>
  </sheetPr>
  <dimension ref="A2:H27"/>
  <sheetViews>
    <sheetView topLeftCell="A13" workbookViewId="0">
      <selection activeCell="R9" sqref="R9"/>
    </sheetView>
  </sheetViews>
  <sheetFormatPr defaultRowHeight="13.2" x14ac:dyDescent="0.25"/>
  <cols>
    <col min="1" max="1" width="12.6640625" style="53" customWidth="1"/>
    <col min="2" max="2" width="50.6640625" style="54" customWidth="1"/>
    <col min="3" max="7" width="15.6640625" style="55" customWidth="1"/>
    <col min="8" max="247" width="9.109375" style="55"/>
    <col min="248" max="248" width="12.6640625" style="55" customWidth="1"/>
    <col min="249" max="249" width="50.6640625" style="55" customWidth="1"/>
    <col min="250" max="263" width="15.6640625" style="55" customWidth="1"/>
    <col min="264" max="503" width="9.109375" style="55"/>
    <col min="504" max="504" width="12.6640625" style="55" customWidth="1"/>
    <col min="505" max="505" width="50.6640625" style="55" customWidth="1"/>
    <col min="506" max="519" width="15.6640625" style="55" customWidth="1"/>
    <col min="520" max="759" width="9.109375" style="55"/>
    <col min="760" max="760" width="12.6640625" style="55" customWidth="1"/>
    <col min="761" max="761" width="50.6640625" style="55" customWidth="1"/>
    <col min="762" max="775" width="15.6640625" style="55" customWidth="1"/>
    <col min="776" max="1015" width="9.109375" style="55"/>
    <col min="1016" max="1016" width="12.6640625" style="55" customWidth="1"/>
    <col min="1017" max="1017" width="50.6640625" style="55" customWidth="1"/>
    <col min="1018" max="1031" width="15.6640625" style="55" customWidth="1"/>
    <col min="1032" max="1271" width="9.109375" style="55"/>
    <col min="1272" max="1272" width="12.6640625" style="55" customWidth="1"/>
    <col min="1273" max="1273" width="50.6640625" style="55" customWidth="1"/>
    <col min="1274" max="1287" width="15.6640625" style="55" customWidth="1"/>
    <col min="1288" max="1527" width="9.109375" style="55"/>
    <col min="1528" max="1528" width="12.6640625" style="55" customWidth="1"/>
    <col min="1529" max="1529" width="50.6640625" style="55" customWidth="1"/>
    <col min="1530" max="1543" width="15.6640625" style="55" customWidth="1"/>
    <col min="1544" max="1783" width="9.109375" style="55"/>
    <col min="1784" max="1784" width="12.6640625" style="55" customWidth="1"/>
    <col min="1785" max="1785" width="50.6640625" style="55" customWidth="1"/>
    <col min="1786" max="1799" width="15.6640625" style="55" customWidth="1"/>
    <col min="1800" max="2039" width="9.109375" style="55"/>
    <col min="2040" max="2040" width="12.6640625" style="55" customWidth="1"/>
    <col min="2041" max="2041" width="50.6640625" style="55" customWidth="1"/>
    <col min="2042" max="2055" width="15.6640625" style="55" customWidth="1"/>
    <col min="2056" max="2295" width="9.109375" style="55"/>
    <col min="2296" max="2296" width="12.6640625" style="55" customWidth="1"/>
    <col min="2297" max="2297" width="50.6640625" style="55" customWidth="1"/>
    <col min="2298" max="2311" width="15.6640625" style="55" customWidth="1"/>
    <col min="2312" max="2551" width="9.109375" style="55"/>
    <col min="2552" max="2552" width="12.6640625" style="55" customWidth="1"/>
    <col min="2553" max="2553" width="50.6640625" style="55" customWidth="1"/>
    <col min="2554" max="2567" width="15.6640625" style="55" customWidth="1"/>
    <col min="2568" max="2807" width="9.109375" style="55"/>
    <col min="2808" max="2808" width="12.6640625" style="55" customWidth="1"/>
    <col min="2809" max="2809" width="50.6640625" style="55" customWidth="1"/>
    <col min="2810" max="2823" width="15.6640625" style="55" customWidth="1"/>
    <col min="2824" max="3063" width="9.109375" style="55"/>
    <col min="3064" max="3064" width="12.6640625" style="55" customWidth="1"/>
    <col min="3065" max="3065" width="50.6640625" style="55" customWidth="1"/>
    <col min="3066" max="3079" width="15.6640625" style="55" customWidth="1"/>
    <col min="3080" max="3319" width="9.109375" style="55"/>
    <col min="3320" max="3320" width="12.6640625" style="55" customWidth="1"/>
    <col min="3321" max="3321" width="50.6640625" style="55" customWidth="1"/>
    <col min="3322" max="3335" width="15.6640625" style="55" customWidth="1"/>
    <col min="3336" max="3575" width="9.109375" style="55"/>
    <col min="3576" max="3576" width="12.6640625" style="55" customWidth="1"/>
    <col min="3577" max="3577" width="50.6640625" style="55" customWidth="1"/>
    <col min="3578" max="3591" width="15.6640625" style="55" customWidth="1"/>
    <col min="3592" max="3831" width="9.109375" style="55"/>
    <col min="3832" max="3832" width="12.6640625" style="55" customWidth="1"/>
    <col min="3833" max="3833" width="50.6640625" style="55" customWidth="1"/>
    <col min="3834" max="3847" width="15.6640625" style="55" customWidth="1"/>
    <col min="3848" max="4087" width="9.109375" style="55"/>
    <col min="4088" max="4088" width="12.6640625" style="55" customWidth="1"/>
    <col min="4089" max="4089" width="50.6640625" style="55" customWidth="1"/>
    <col min="4090" max="4103" width="15.6640625" style="55" customWidth="1"/>
    <col min="4104" max="4343" width="9.109375" style="55"/>
    <col min="4344" max="4344" width="12.6640625" style="55" customWidth="1"/>
    <col min="4345" max="4345" width="50.6640625" style="55" customWidth="1"/>
    <col min="4346" max="4359" width="15.6640625" style="55" customWidth="1"/>
    <col min="4360" max="4599" width="9.109375" style="55"/>
    <col min="4600" max="4600" width="12.6640625" style="55" customWidth="1"/>
    <col min="4601" max="4601" width="50.6640625" style="55" customWidth="1"/>
    <col min="4602" max="4615" width="15.6640625" style="55" customWidth="1"/>
    <col min="4616" max="4855" width="9.109375" style="55"/>
    <col min="4856" max="4856" width="12.6640625" style="55" customWidth="1"/>
    <col min="4857" max="4857" width="50.6640625" style="55" customWidth="1"/>
    <col min="4858" max="4871" width="15.6640625" style="55" customWidth="1"/>
    <col min="4872" max="5111" width="9.109375" style="55"/>
    <col min="5112" max="5112" width="12.6640625" style="55" customWidth="1"/>
    <col min="5113" max="5113" width="50.6640625" style="55" customWidth="1"/>
    <col min="5114" max="5127" width="15.6640625" style="55" customWidth="1"/>
    <col min="5128" max="5367" width="9.109375" style="55"/>
    <col min="5368" max="5368" width="12.6640625" style="55" customWidth="1"/>
    <col min="5369" max="5369" width="50.6640625" style="55" customWidth="1"/>
    <col min="5370" max="5383" width="15.6640625" style="55" customWidth="1"/>
    <col min="5384" max="5623" width="9.109375" style="55"/>
    <col min="5624" max="5624" width="12.6640625" style="55" customWidth="1"/>
    <col min="5625" max="5625" width="50.6640625" style="55" customWidth="1"/>
    <col min="5626" max="5639" width="15.6640625" style="55" customWidth="1"/>
    <col min="5640" max="5879" width="9.109375" style="55"/>
    <col min="5880" max="5880" width="12.6640625" style="55" customWidth="1"/>
    <col min="5881" max="5881" width="50.6640625" style="55" customWidth="1"/>
    <col min="5882" max="5895" width="15.6640625" style="55" customWidth="1"/>
    <col min="5896" max="6135" width="9.109375" style="55"/>
    <col min="6136" max="6136" width="12.6640625" style="55" customWidth="1"/>
    <col min="6137" max="6137" width="50.6640625" style="55" customWidth="1"/>
    <col min="6138" max="6151" width="15.6640625" style="55" customWidth="1"/>
    <col min="6152" max="6391" width="9.109375" style="55"/>
    <col min="6392" max="6392" width="12.6640625" style="55" customWidth="1"/>
    <col min="6393" max="6393" width="50.6640625" style="55" customWidth="1"/>
    <col min="6394" max="6407" width="15.6640625" style="55" customWidth="1"/>
    <col min="6408" max="6647" width="9.109375" style="55"/>
    <col min="6648" max="6648" width="12.6640625" style="55" customWidth="1"/>
    <col min="6649" max="6649" width="50.6640625" style="55" customWidth="1"/>
    <col min="6650" max="6663" width="15.6640625" style="55" customWidth="1"/>
    <col min="6664" max="6903" width="9.109375" style="55"/>
    <col min="6904" max="6904" width="12.6640625" style="55" customWidth="1"/>
    <col min="6905" max="6905" width="50.6640625" style="55" customWidth="1"/>
    <col min="6906" max="6919" width="15.6640625" style="55" customWidth="1"/>
    <col min="6920" max="7159" width="9.109375" style="55"/>
    <col min="7160" max="7160" width="12.6640625" style="55" customWidth="1"/>
    <col min="7161" max="7161" width="50.6640625" style="55" customWidth="1"/>
    <col min="7162" max="7175" width="15.6640625" style="55" customWidth="1"/>
    <col min="7176" max="7415" width="9.109375" style="55"/>
    <col min="7416" max="7416" width="12.6640625" style="55" customWidth="1"/>
    <col min="7417" max="7417" width="50.6640625" style="55" customWidth="1"/>
    <col min="7418" max="7431" width="15.6640625" style="55" customWidth="1"/>
    <col min="7432" max="7671" width="9.109375" style="55"/>
    <col min="7672" max="7672" width="12.6640625" style="55" customWidth="1"/>
    <col min="7673" max="7673" width="50.6640625" style="55" customWidth="1"/>
    <col min="7674" max="7687" width="15.6640625" style="55" customWidth="1"/>
    <col min="7688" max="7927" width="9.109375" style="55"/>
    <col min="7928" max="7928" width="12.6640625" style="55" customWidth="1"/>
    <col min="7929" max="7929" width="50.6640625" style="55" customWidth="1"/>
    <col min="7930" max="7943" width="15.6640625" style="55" customWidth="1"/>
    <col min="7944" max="8183" width="9.109375" style="55"/>
    <col min="8184" max="8184" width="12.6640625" style="55" customWidth="1"/>
    <col min="8185" max="8185" width="50.6640625" style="55" customWidth="1"/>
    <col min="8186" max="8199" width="15.6640625" style="55" customWidth="1"/>
    <col min="8200" max="8439" width="9.109375" style="55"/>
    <col min="8440" max="8440" width="12.6640625" style="55" customWidth="1"/>
    <col min="8441" max="8441" width="50.6640625" style="55" customWidth="1"/>
    <col min="8442" max="8455" width="15.6640625" style="55" customWidth="1"/>
    <col min="8456" max="8695" width="9.109375" style="55"/>
    <col min="8696" max="8696" width="12.6640625" style="55" customWidth="1"/>
    <col min="8697" max="8697" width="50.6640625" style="55" customWidth="1"/>
    <col min="8698" max="8711" width="15.6640625" style="55" customWidth="1"/>
    <col min="8712" max="8951" width="9.109375" style="55"/>
    <col min="8952" max="8952" width="12.6640625" style="55" customWidth="1"/>
    <col min="8953" max="8953" width="50.6640625" style="55" customWidth="1"/>
    <col min="8954" max="8967" width="15.6640625" style="55" customWidth="1"/>
    <col min="8968" max="9207" width="9.109375" style="55"/>
    <col min="9208" max="9208" width="12.6640625" style="55" customWidth="1"/>
    <col min="9209" max="9209" width="50.6640625" style="55" customWidth="1"/>
    <col min="9210" max="9223" width="15.6640625" style="55" customWidth="1"/>
    <col min="9224" max="9463" width="9.109375" style="55"/>
    <col min="9464" max="9464" width="12.6640625" style="55" customWidth="1"/>
    <col min="9465" max="9465" width="50.6640625" style="55" customWidth="1"/>
    <col min="9466" max="9479" width="15.6640625" style="55" customWidth="1"/>
    <col min="9480" max="9719" width="9.109375" style="55"/>
    <col min="9720" max="9720" width="12.6640625" style="55" customWidth="1"/>
    <col min="9721" max="9721" width="50.6640625" style="55" customWidth="1"/>
    <col min="9722" max="9735" width="15.6640625" style="55" customWidth="1"/>
    <col min="9736" max="9975" width="9.109375" style="55"/>
    <col min="9976" max="9976" width="12.6640625" style="55" customWidth="1"/>
    <col min="9977" max="9977" width="50.6640625" style="55" customWidth="1"/>
    <col min="9978" max="9991" width="15.6640625" style="55" customWidth="1"/>
    <col min="9992" max="10231" width="9.109375" style="55"/>
    <col min="10232" max="10232" width="12.6640625" style="55" customWidth="1"/>
    <col min="10233" max="10233" width="50.6640625" style="55" customWidth="1"/>
    <col min="10234" max="10247" width="15.6640625" style="55" customWidth="1"/>
    <col min="10248" max="10487" width="9.109375" style="55"/>
    <col min="10488" max="10488" width="12.6640625" style="55" customWidth="1"/>
    <col min="10489" max="10489" width="50.6640625" style="55" customWidth="1"/>
    <col min="10490" max="10503" width="15.6640625" style="55" customWidth="1"/>
    <col min="10504" max="10743" width="9.109375" style="55"/>
    <col min="10744" max="10744" width="12.6640625" style="55" customWidth="1"/>
    <col min="10745" max="10745" width="50.6640625" style="55" customWidth="1"/>
    <col min="10746" max="10759" width="15.6640625" style="55" customWidth="1"/>
    <col min="10760" max="10999" width="9.109375" style="55"/>
    <col min="11000" max="11000" width="12.6640625" style="55" customWidth="1"/>
    <col min="11001" max="11001" width="50.6640625" style="55" customWidth="1"/>
    <col min="11002" max="11015" width="15.6640625" style="55" customWidth="1"/>
    <col min="11016" max="11255" width="9.109375" style="55"/>
    <col min="11256" max="11256" width="12.6640625" style="55" customWidth="1"/>
    <col min="11257" max="11257" width="50.6640625" style="55" customWidth="1"/>
    <col min="11258" max="11271" width="15.6640625" style="55" customWidth="1"/>
    <col min="11272" max="11511" width="9.109375" style="55"/>
    <col min="11512" max="11512" width="12.6640625" style="55" customWidth="1"/>
    <col min="11513" max="11513" width="50.6640625" style="55" customWidth="1"/>
    <col min="11514" max="11527" width="15.6640625" style="55" customWidth="1"/>
    <col min="11528" max="11767" width="9.109375" style="55"/>
    <col min="11768" max="11768" width="12.6640625" style="55" customWidth="1"/>
    <col min="11769" max="11769" width="50.6640625" style="55" customWidth="1"/>
    <col min="11770" max="11783" width="15.6640625" style="55" customWidth="1"/>
    <col min="11784" max="12023" width="9.109375" style="55"/>
    <col min="12024" max="12024" width="12.6640625" style="55" customWidth="1"/>
    <col min="12025" max="12025" width="50.6640625" style="55" customWidth="1"/>
    <col min="12026" max="12039" width="15.6640625" style="55" customWidth="1"/>
    <col min="12040" max="12279" width="9.109375" style="55"/>
    <col min="12280" max="12280" width="12.6640625" style="55" customWidth="1"/>
    <col min="12281" max="12281" width="50.6640625" style="55" customWidth="1"/>
    <col min="12282" max="12295" width="15.6640625" style="55" customWidth="1"/>
    <col min="12296" max="12535" width="9.109375" style="55"/>
    <col min="12536" max="12536" width="12.6640625" style="55" customWidth="1"/>
    <col min="12537" max="12537" width="50.6640625" style="55" customWidth="1"/>
    <col min="12538" max="12551" width="15.6640625" style="55" customWidth="1"/>
    <col min="12552" max="12791" width="9.109375" style="55"/>
    <col min="12792" max="12792" width="12.6640625" style="55" customWidth="1"/>
    <col min="12793" max="12793" width="50.6640625" style="55" customWidth="1"/>
    <col min="12794" max="12807" width="15.6640625" style="55" customWidth="1"/>
    <col min="12808" max="13047" width="9.109375" style="55"/>
    <col min="13048" max="13048" width="12.6640625" style="55" customWidth="1"/>
    <col min="13049" max="13049" width="50.6640625" style="55" customWidth="1"/>
    <col min="13050" max="13063" width="15.6640625" style="55" customWidth="1"/>
    <col min="13064" max="13303" width="9.109375" style="55"/>
    <col min="13304" max="13304" width="12.6640625" style="55" customWidth="1"/>
    <col min="13305" max="13305" width="50.6640625" style="55" customWidth="1"/>
    <col min="13306" max="13319" width="15.6640625" style="55" customWidth="1"/>
    <col min="13320" max="13559" width="9.109375" style="55"/>
    <col min="13560" max="13560" width="12.6640625" style="55" customWidth="1"/>
    <col min="13561" max="13561" width="50.6640625" style="55" customWidth="1"/>
    <col min="13562" max="13575" width="15.6640625" style="55" customWidth="1"/>
    <col min="13576" max="13815" width="9.109375" style="55"/>
    <col min="13816" max="13816" width="12.6640625" style="55" customWidth="1"/>
    <col min="13817" max="13817" width="50.6640625" style="55" customWidth="1"/>
    <col min="13818" max="13831" width="15.6640625" style="55" customWidth="1"/>
    <col min="13832" max="14071" width="9.109375" style="55"/>
    <col min="14072" max="14072" width="12.6640625" style="55" customWidth="1"/>
    <col min="14073" max="14073" width="50.6640625" style="55" customWidth="1"/>
    <col min="14074" max="14087" width="15.6640625" style="55" customWidth="1"/>
    <col min="14088" max="14327" width="9.109375" style="55"/>
    <col min="14328" max="14328" width="12.6640625" style="55" customWidth="1"/>
    <col min="14329" max="14329" width="50.6640625" style="55" customWidth="1"/>
    <col min="14330" max="14343" width="15.6640625" style="55" customWidth="1"/>
    <col min="14344" max="14583" width="9.109375" style="55"/>
    <col min="14584" max="14584" width="12.6640625" style="55" customWidth="1"/>
    <col min="14585" max="14585" width="50.6640625" style="55" customWidth="1"/>
    <col min="14586" max="14599" width="15.6640625" style="55" customWidth="1"/>
    <col min="14600" max="14839" width="9.109375" style="55"/>
    <col min="14840" max="14840" width="12.6640625" style="55" customWidth="1"/>
    <col min="14841" max="14841" width="50.6640625" style="55" customWidth="1"/>
    <col min="14842" max="14855" width="15.6640625" style="55" customWidth="1"/>
    <col min="14856" max="15095" width="9.109375" style="55"/>
    <col min="15096" max="15096" width="12.6640625" style="55" customWidth="1"/>
    <col min="15097" max="15097" width="50.6640625" style="55" customWidth="1"/>
    <col min="15098" max="15111" width="15.6640625" style="55" customWidth="1"/>
    <col min="15112" max="15351" width="9.109375" style="55"/>
    <col min="15352" max="15352" width="12.6640625" style="55" customWidth="1"/>
    <col min="15353" max="15353" width="50.6640625" style="55" customWidth="1"/>
    <col min="15354" max="15367" width="15.6640625" style="55" customWidth="1"/>
    <col min="15368" max="15607" width="9.109375" style="55"/>
    <col min="15608" max="15608" width="12.6640625" style="55" customWidth="1"/>
    <col min="15609" max="15609" width="50.6640625" style="55" customWidth="1"/>
    <col min="15610" max="15623" width="15.6640625" style="55" customWidth="1"/>
    <col min="15624" max="15863" width="9.109375" style="55"/>
    <col min="15864" max="15864" width="12.6640625" style="55" customWidth="1"/>
    <col min="15865" max="15865" width="50.6640625" style="55" customWidth="1"/>
    <col min="15866" max="15879" width="15.6640625" style="55" customWidth="1"/>
    <col min="15880" max="16119" width="9.109375" style="55"/>
    <col min="16120" max="16120" width="12.6640625" style="55" customWidth="1"/>
    <col min="16121" max="16121" width="50.6640625" style="55" customWidth="1"/>
    <col min="16122" max="16135" width="15.6640625" style="55" customWidth="1"/>
    <col min="16136" max="16384" width="9.109375" style="55"/>
  </cols>
  <sheetData>
    <row r="2" spans="1:8" ht="13.8" x14ac:dyDescent="0.25">
      <c r="A2" s="88" t="s">
        <v>152</v>
      </c>
      <c r="B2" s="88"/>
      <c r="C2" s="88"/>
      <c r="D2" s="88"/>
      <c r="E2" s="88"/>
      <c r="F2" s="88"/>
      <c r="G2" s="88"/>
    </row>
    <row r="3" spans="1:8" ht="13.8" x14ac:dyDescent="0.25">
      <c r="A3" s="88" t="s">
        <v>184</v>
      </c>
      <c r="B3" s="88"/>
      <c r="C3" s="88"/>
      <c r="D3" s="88"/>
      <c r="E3" s="88"/>
      <c r="F3" s="88"/>
      <c r="G3" s="88"/>
    </row>
    <row r="4" spans="1:8" ht="19.5" customHeight="1" x14ac:dyDescent="0.25">
      <c r="A4" s="88" t="s">
        <v>67</v>
      </c>
      <c r="B4" s="88"/>
      <c r="C4" s="88"/>
      <c r="D4" s="88"/>
      <c r="E4" s="88"/>
      <c r="F4" s="88"/>
      <c r="G4" s="88"/>
    </row>
    <row r="5" spans="1:8" x14ac:dyDescent="0.25">
      <c r="G5" s="56" t="s">
        <v>66</v>
      </c>
    </row>
    <row r="6" spans="1:8" s="57" customFormat="1" ht="69" x14ac:dyDescent="0.25">
      <c r="A6" s="63" t="s">
        <v>97</v>
      </c>
      <c r="B6" s="63" t="s">
        <v>98</v>
      </c>
      <c r="C6" s="63" t="s">
        <v>99</v>
      </c>
      <c r="D6" s="63" t="s">
        <v>100</v>
      </c>
      <c r="E6" s="63" t="s">
        <v>101</v>
      </c>
      <c r="F6" s="63" t="s">
        <v>102</v>
      </c>
      <c r="G6" s="63" t="s">
        <v>151</v>
      </c>
    </row>
    <row r="7" spans="1:8" ht="13.8" x14ac:dyDescent="0.25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spans="1:8" ht="55.2" x14ac:dyDescent="0.25">
      <c r="A8" s="68" t="s">
        <v>103</v>
      </c>
      <c r="B8" s="69" t="s">
        <v>104</v>
      </c>
      <c r="C8" s="72">
        <v>220</v>
      </c>
      <c r="D8" s="72">
        <v>55</v>
      </c>
      <c r="E8" s="72">
        <v>11972.11651</v>
      </c>
      <c r="F8" s="72">
        <f t="shared" ref="F8:F17" si="0">D8-E8</f>
        <v>-11917.11651</v>
      </c>
      <c r="G8" s="72">
        <f t="shared" ref="G8:G17" si="1">IF(D8=0,0,(E8/D8)*100)</f>
        <v>21767.484563636364</v>
      </c>
      <c r="H8" s="58"/>
    </row>
    <row r="9" spans="1:8" ht="41.4" x14ac:dyDescent="0.25">
      <c r="A9" s="68" t="s">
        <v>178</v>
      </c>
      <c r="B9" s="69" t="s">
        <v>199</v>
      </c>
      <c r="C9" s="72">
        <v>995.08299999999997</v>
      </c>
      <c r="D9" s="72">
        <v>995.08299999999997</v>
      </c>
      <c r="E9" s="72">
        <v>0</v>
      </c>
      <c r="F9" s="72">
        <f t="shared" si="0"/>
        <v>995.08299999999997</v>
      </c>
      <c r="G9" s="72">
        <f t="shared" si="1"/>
        <v>0</v>
      </c>
      <c r="H9" s="58"/>
    </row>
    <row r="10" spans="1:8" ht="55.2" x14ac:dyDescent="0.25">
      <c r="A10" s="68" t="s">
        <v>179</v>
      </c>
      <c r="B10" s="69" t="s">
        <v>200</v>
      </c>
      <c r="C10" s="72">
        <v>130.1</v>
      </c>
      <c r="D10" s="72">
        <v>130.1</v>
      </c>
      <c r="E10" s="72">
        <v>30.42</v>
      </c>
      <c r="F10" s="72">
        <f t="shared" si="0"/>
        <v>99.679999999999993</v>
      </c>
      <c r="G10" s="72">
        <f t="shared" si="1"/>
        <v>23.382013835511149</v>
      </c>
      <c r="H10" s="58"/>
    </row>
    <row r="11" spans="1:8" ht="41.4" x14ac:dyDescent="0.25">
      <c r="A11" s="68" t="s">
        <v>201</v>
      </c>
      <c r="B11" s="69" t="s">
        <v>202</v>
      </c>
      <c r="C11" s="72">
        <v>3612.1959999999999</v>
      </c>
      <c r="D11" s="72">
        <v>3612.1959999999999</v>
      </c>
      <c r="E11" s="72">
        <v>0</v>
      </c>
      <c r="F11" s="72">
        <f t="shared" si="0"/>
        <v>3612.1959999999999</v>
      </c>
      <c r="G11" s="72">
        <f t="shared" si="1"/>
        <v>0</v>
      </c>
      <c r="H11" s="58"/>
    </row>
    <row r="12" spans="1:8" ht="18" customHeight="1" x14ac:dyDescent="0.25">
      <c r="A12" s="68" t="s">
        <v>107</v>
      </c>
      <c r="B12" s="69" t="s">
        <v>203</v>
      </c>
      <c r="C12" s="72">
        <v>0</v>
      </c>
      <c r="D12" s="72">
        <v>0</v>
      </c>
      <c r="E12" s="72">
        <v>2116.9997499999999</v>
      </c>
      <c r="F12" s="72">
        <f t="shared" si="0"/>
        <v>-2116.9997499999999</v>
      </c>
      <c r="G12" s="72">
        <f t="shared" si="1"/>
        <v>0</v>
      </c>
      <c r="H12" s="58"/>
    </row>
    <row r="13" spans="1:8" ht="55.2" x14ac:dyDescent="0.25">
      <c r="A13" s="68" t="s">
        <v>110</v>
      </c>
      <c r="B13" s="69" t="s">
        <v>204</v>
      </c>
      <c r="C13" s="72">
        <v>8006.3789999999999</v>
      </c>
      <c r="D13" s="72">
        <v>8006.3789999999999</v>
      </c>
      <c r="E13" s="72">
        <v>3412.5952499999999</v>
      </c>
      <c r="F13" s="72">
        <f t="shared" si="0"/>
        <v>4593.7837500000005</v>
      </c>
      <c r="G13" s="72">
        <f t="shared" si="1"/>
        <v>42.623453748567236</v>
      </c>
      <c r="H13" s="58"/>
    </row>
    <row r="14" spans="1:8" ht="27.6" x14ac:dyDescent="0.25">
      <c r="A14" s="68" t="s">
        <v>205</v>
      </c>
      <c r="B14" s="69" t="s">
        <v>206</v>
      </c>
      <c r="C14" s="72">
        <v>10500</v>
      </c>
      <c r="D14" s="72">
        <v>10500</v>
      </c>
      <c r="E14" s="72">
        <v>0</v>
      </c>
      <c r="F14" s="72">
        <f t="shared" si="0"/>
        <v>10500</v>
      </c>
      <c r="G14" s="72">
        <f t="shared" si="1"/>
        <v>0</v>
      </c>
      <c r="H14" s="58"/>
    </row>
    <row r="15" spans="1:8" ht="27.6" x14ac:dyDescent="0.25">
      <c r="A15" s="68" t="s">
        <v>111</v>
      </c>
      <c r="B15" s="69" t="s">
        <v>180</v>
      </c>
      <c r="C15" s="72">
        <v>35.800000000000004</v>
      </c>
      <c r="D15" s="72">
        <v>9.9580000000000002</v>
      </c>
      <c r="E15" s="72">
        <v>0</v>
      </c>
      <c r="F15" s="72">
        <f t="shared" si="0"/>
        <v>9.9580000000000002</v>
      </c>
      <c r="G15" s="72">
        <f t="shared" si="1"/>
        <v>0</v>
      </c>
      <c r="H15" s="58"/>
    </row>
    <row r="16" spans="1:8" ht="27.6" x14ac:dyDescent="0.25">
      <c r="A16" s="68" t="s">
        <v>147</v>
      </c>
      <c r="B16" s="69" t="s">
        <v>146</v>
      </c>
      <c r="C16" s="72">
        <v>0</v>
      </c>
      <c r="D16" s="72">
        <v>0</v>
      </c>
      <c r="E16" s="72">
        <v>324.70510000000002</v>
      </c>
      <c r="F16" s="72">
        <f t="shared" si="0"/>
        <v>-324.70510000000002</v>
      </c>
      <c r="G16" s="72">
        <f t="shared" si="1"/>
        <v>0</v>
      </c>
      <c r="H16" s="58"/>
    </row>
    <row r="17" spans="1:8" ht="21.75" customHeight="1" x14ac:dyDescent="0.25">
      <c r="A17" s="73" t="s">
        <v>112</v>
      </c>
      <c r="B17" s="74" t="s">
        <v>113</v>
      </c>
      <c r="C17" s="75">
        <v>23499.558000000001</v>
      </c>
      <c r="D17" s="75">
        <v>23308.716</v>
      </c>
      <c r="E17" s="75">
        <v>17856.836610000002</v>
      </c>
      <c r="F17" s="75">
        <f t="shared" si="0"/>
        <v>5451.8793899999982</v>
      </c>
      <c r="G17" s="75">
        <f t="shared" si="1"/>
        <v>76.610125628541709</v>
      </c>
      <c r="H17" s="58"/>
    </row>
    <row r="18" spans="1:8" ht="13.8" x14ac:dyDescent="0.25">
      <c r="A18" s="64"/>
      <c r="B18" s="65"/>
      <c r="C18" s="66"/>
      <c r="D18" s="66"/>
      <c r="E18" s="66"/>
      <c r="F18" s="66"/>
      <c r="G18" s="66"/>
    </row>
    <row r="19" spans="1:8" x14ac:dyDescent="0.25">
      <c r="A19" s="61"/>
      <c r="B19" s="62"/>
      <c r="C19" s="58"/>
      <c r="D19" s="58"/>
      <c r="E19" s="58"/>
      <c r="F19" s="58"/>
      <c r="G19" s="58"/>
    </row>
    <row r="27" spans="1:8" hidden="1" x14ac:dyDescent="0.25"/>
  </sheetData>
  <mergeCells count="3">
    <mergeCell ref="A2:G2"/>
    <mergeCell ref="A3:G3"/>
    <mergeCell ref="A4:G4"/>
  </mergeCells>
  <conditionalFormatting sqref="A8:A17">
    <cfRule type="expression" dxfId="41" priority="22" stopIfTrue="1">
      <formula>#REF!=1</formula>
    </cfRule>
    <cfRule type="expression" dxfId="40" priority="23" stopIfTrue="1">
      <formula>#REF!=2</formula>
    </cfRule>
    <cfRule type="expression" dxfId="39" priority="24" stopIfTrue="1">
      <formula>#REF!=3</formula>
    </cfRule>
  </conditionalFormatting>
  <conditionalFormatting sqref="B8:B17">
    <cfRule type="expression" dxfId="38" priority="25" stopIfTrue="1">
      <formula>#REF!=1</formula>
    </cfRule>
    <cfRule type="expression" dxfId="37" priority="26" stopIfTrue="1">
      <formula>#REF!=2</formula>
    </cfRule>
    <cfRule type="expression" dxfId="36" priority="27" stopIfTrue="1">
      <formula>#REF!=3</formula>
    </cfRule>
  </conditionalFormatting>
  <conditionalFormatting sqref="C8:C17">
    <cfRule type="expression" dxfId="35" priority="28" stopIfTrue="1">
      <formula>#REF!=1</formula>
    </cfRule>
    <cfRule type="expression" dxfId="34" priority="29" stopIfTrue="1">
      <formula>#REF!=2</formula>
    </cfRule>
    <cfRule type="expression" dxfId="33" priority="30" stopIfTrue="1">
      <formula>#REF!=3</formula>
    </cfRule>
  </conditionalFormatting>
  <conditionalFormatting sqref="D8:D17">
    <cfRule type="expression" dxfId="32" priority="31" stopIfTrue="1">
      <formula>#REF!=1</formula>
    </cfRule>
    <cfRule type="expression" dxfId="31" priority="32" stopIfTrue="1">
      <formula>#REF!=2</formula>
    </cfRule>
    <cfRule type="expression" dxfId="30" priority="33" stopIfTrue="1">
      <formula>#REF!=3</formula>
    </cfRule>
  </conditionalFormatting>
  <conditionalFormatting sqref="E8:E17">
    <cfRule type="expression" dxfId="29" priority="34" stopIfTrue="1">
      <formula>#REF!=1</formula>
    </cfRule>
    <cfRule type="expression" dxfId="28" priority="35" stopIfTrue="1">
      <formula>#REF!=2</formula>
    </cfRule>
    <cfRule type="expression" dxfId="27" priority="36" stopIfTrue="1">
      <formula>#REF!=3</formula>
    </cfRule>
  </conditionalFormatting>
  <conditionalFormatting sqref="F8:F17">
    <cfRule type="expression" dxfId="26" priority="37" stopIfTrue="1">
      <formula>#REF!=1</formula>
    </cfRule>
    <cfRule type="expression" dxfId="25" priority="38" stopIfTrue="1">
      <formula>#REF!=2</formula>
    </cfRule>
    <cfRule type="expression" dxfId="24" priority="39" stopIfTrue="1">
      <formula>#REF!=3</formula>
    </cfRule>
  </conditionalFormatting>
  <conditionalFormatting sqref="G8:G17">
    <cfRule type="expression" dxfId="23" priority="40" stopIfTrue="1">
      <formula>#REF!=1</formula>
    </cfRule>
    <cfRule type="expression" dxfId="22" priority="41" stopIfTrue="1">
      <formula>#REF!=2</formula>
    </cfRule>
    <cfRule type="expression" dxfId="21" priority="42" stopIfTrue="1">
      <formula>#REF!=3</formula>
    </cfRule>
  </conditionalFormatting>
  <conditionalFormatting sqref="A19:A28">
    <cfRule type="expression" dxfId="20" priority="1" stopIfTrue="1">
      <formula>#REF!=1</formula>
    </cfRule>
    <cfRule type="expression" dxfId="19" priority="2" stopIfTrue="1">
      <formula>#REF!=2</formula>
    </cfRule>
    <cfRule type="expression" dxfId="18" priority="3" stopIfTrue="1">
      <formula>#REF!=3</formula>
    </cfRule>
  </conditionalFormatting>
  <conditionalFormatting sqref="B19:B28">
    <cfRule type="expression" dxfId="17" priority="4" stopIfTrue="1">
      <formula>#REF!=1</formula>
    </cfRule>
    <cfRule type="expression" dxfId="16" priority="5" stopIfTrue="1">
      <formula>#REF!=2</formula>
    </cfRule>
    <cfRule type="expression" dxfId="15" priority="6" stopIfTrue="1">
      <formula>#REF!=3</formula>
    </cfRule>
  </conditionalFormatting>
  <conditionalFormatting sqref="C19:C28">
    <cfRule type="expression" dxfId="14" priority="7" stopIfTrue="1">
      <formula>#REF!=1</formula>
    </cfRule>
    <cfRule type="expression" dxfId="13" priority="8" stopIfTrue="1">
      <formula>#REF!=2</formula>
    </cfRule>
    <cfRule type="expression" dxfId="12" priority="9" stopIfTrue="1">
      <formula>#REF!=3</formula>
    </cfRule>
  </conditionalFormatting>
  <conditionalFormatting sqref="D19:D28">
    <cfRule type="expression" dxfId="11" priority="10" stopIfTrue="1">
      <formula>#REF!=1</formula>
    </cfRule>
    <cfRule type="expression" dxfId="10" priority="11" stopIfTrue="1">
      <formula>#REF!=2</formula>
    </cfRule>
    <cfRule type="expression" dxfId="9" priority="12" stopIfTrue="1">
      <formula>#REF!=3</formula>
    </cfRule>
  </conditionalFormatting>
  <conditionalFormatting sqref="E19:E28">
    <cfRule type="expression" dxfId="8" priority="13" stopIfTrue="1">
      <formula>#REF!=1</formula>
    </cfRule>
    <cfRule type="expression" dxfId="7" priority="14" stopIfTrue="1">
      <formula>#REF!=2</formula>
    </cfRule>
    <cfRule type="expression" dxfId="6" priority="15" stopIfTrue="1">
      <formula>#REF!=3</formula>
    </cfRule>
  </conditionalFormatting>
  <conditionalFormatting sqref="F19:F28">
    <cfRule type="expression" dxfId="5" priority="16" stopIfTrue="1">
      <formula>#REF!=1</formula>
    </cfRule>
    <cfRule type="expression" dxfId="4" priority="17" stopIfTrue="1">
      <formula>#REF!=2</formula>
    </cfRule>
    <cfRule type="expression" dxfId="3" priority="18" stopIfTrue="1">
      <formula>#REF!=3</formula>
    </cfRule>
  </conditionalFormatting>
  <conditionalFormatting sqref="G19:G28">
    <cfRule type="expression" dxfId="2" priority="19" stopIfTrue="1">
      <formula>#REF!=1</formula>
    </cfRule>
    <cfRule type="expression" dxfId="1" priority="20" stopIfTrue="1">
      <formula>#REF!=2</formula>
    </cfRule>
    <cfRule type="expression" dxfId="0" priority="21" stopIfTrue="1">
      <formula>#REF!=3</formula>
    </cfRule>
  </conditionalFormatting>
  <pageMargins left="0.32" right="0.33" top="0.39370078740157499" bottom="0.39370078740157499" header="0" footer="0"/>
  <pageSetup paperSize="9" scale="68" fitToHeight="50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1BF8-E0F5-48CA-B1B3-CB9288A80106}">
  <dimension ref="A2:J37"/>
  <sheetViews>
    <sheetView topLeftCell="A33" workbookViewId="0">
      <selection activeCell="M63" sqref="M63"/>
    </sheetView>
  </sheetViews>
  <sheetFormatPr defaultColWidth="9.109375" defaultRowHeight="13.8" x14ac:dyDescent="0.3"/>
  <cols>
    <col min="1" max="1" width="0.109375" style="9" customWidth="1"/>
    <col min="2" max="2" width="11.5546875" style="33" customWidth="1"/>
    <col min="3" max="3" width="54.88671875" style="9" customWidth="1"/>
    <col min="4" max="4" width="16.109375" style="33" customWidth="1"/>
    <col min="5" max="5" width="16.5546875" style="33" customWidth="1"/>
    <col min="6" max="6" width="14.5546875" style="33" customWidth="1"/>
    <col min="7" max="7" width="14.6640625" style="33" customWidth="1"/>
    <col min="8" max="8" width="7.44140625" style="9" customWidth="1"/>
    <col min="9" max="16384" width="9.109375" style="9"/>
  </cols>
  <sheetData>
    <row r="2" spans="1:10" ht="15.6" x14ac:dyDescent="0.3">
      <c r="A2" s="7"/>
      <c r="B2" s="89" t="s">
        <v>68</v>
      </c>
      <c r="C2" s="89"/>
      <c r="D2" s="89"/>
      <c r="E2" s="89"/>
      <c r="F2" s="89"/>
      <c r="G2" s="89"/>
      <c r="H2" s="8"/>
      <c r="I2" s="8"/>
      <c r="J2" s="8"/>
    </row>
    <row r="3" spans="1:10" ht="15.6" x14ac:dyDescent="0.3">
      <c r="A3" s="7"/>
      <c r="B3" s="89" t="s">
        <v>69</v>
      </c>
      <c r="C3" s="89"/>
      <c r="D3" s="89"/>
      <c r="E3" s="89"/>
      <c r="F3" s="89"/>
      <c r="G3" s="89"/>
      <c r="H3" s="8"/>
      <c r="I3" s="8"/>
      <c r="J3" s="8"/>
    </row>
    <row r="4" spans="1:10" ht="15.6" x14ac:dyDescent="0.3">
      <c r="A4" s="10"/>
      <c r="B4" s="11"/>
      <c r="C4" s="10"/>
      <c r="D4" s="11"/>
      <c r="E4" s="12"/>
      <c r="F4" s="11"/>
      <c r="G4" s="12" t="s">
        <v>66</v>
      </c>
    </row>
    <row r="5" spans="1:10" ht="68.25" customHeight="1" x14ac:dyDescent="0.3">
      <c r="A5" s="13"/>
      <c r="B5" s="14" t="s">
        <v>2</v>
      </c>
      <c r="C5" s="14" t="s">
        <v>3</v>
      </c>
      <c r="D5" s="15" t="s">
        <v>153</v>
      </c>
      <c r="E5" s="15" t="s">
        <v>181</v>
      </c>
      <c r="F5" s="15" t="s">
        <v>70</v>
      </c>
      <c r="G5" s="15" t="s">
        <v>59</v>
      </c>
    </row>
    <row r="6" spans="1:10" ht="14.4" x14ac:dyDescent="0.3">
      <c r="A6" s="13"/>
      <c r="B6" s="16">
        <v>10000000</v>
      </c>
      <c r="C6" s="17" t="s">
        <v>71</v>
      </c>
      <c r="D6" s="18">
        <f>D7+D11+D12+D10</f>
        <v>35187.449999999997</v>
      </c>
      <c r="E6" s="18">
        <f>E7+E11+E12+E10</f>
        <v>52583.899999999994</v>
      </c>
      <c r="F6" s="18">
        <f t="shared" ref="F6:F35" si="0">E6-D6</f>
        <v>17396.449999999997</v>
      </c>
      <c r="G6" s="18">
        <f t="shared" ref="G6:G35" si="1">IF(D6=0,0,E6/D6*100)</f>
        <v>149.4393597717368</v>
      </c>
      <c r="H6" s="19"/>
    </row>
    <row r="7" spans="1:10" ht="28.2" x14ac:dyDescent="0.3">
      <c r="A7" s="13"/>
      <c r="B7" s="20">
        <v>11000000</v>
      </c>
      <c r="C7" s="21" t="s">
        <v>72</v>
      </c>
      <c r="D7" s="22">
        <f>D8+D9</f>
        <v>13626.179999999998</v>
      </c>
      <c r="E7" s="22">
        <f>E8+E9</f>
        <v>23159.200000000001</v>
      </c>
      <c r="F7" s="23">
        <f t="shared" si="0"/>
        <v>9533.0200000000023</v>
      </c>
      <c r="G7" s="23">
        <f t="shared" si="1"/>
        <v>169.9610602531304</v>
      </c>
      <c r="H7" s="19"/>
    </row>
    <row r="8" spans="1:10" ht="14.4" x14ac:dyDescent="0.3">
      <c r="A8" s="13"/>
      <c r="B8" s="24">
        <v>11010000</v>
      </c>
      <c r="C8" s="25" t="s">
        <v>10</v>
      </c>
      <c r="D8" s="26">
        <v>13462.46</v>
      </c>
      <c r="E8" s="26">
        <v>23053.3</v>
      </c>
      <c r="F8" s="27">
        <f t="shared" si="0"/>
        <v>9590.84</v>
      </c>
      <c r="G8" s="27">
        <f t="shared" si="1"/>
        <v>171.24136301983441</v>
      </c>
    </row>
    <row r="9" spans="1:10" s="28" customFormat="1" ht="14.4" x14ac:dyDescent="0.3">
      <c r="A9" s="13"/>
      <c r="B9" s="24">
        <v>11020000</v>
      </c>
      <c r="C9" s="25" t="s">
        <v>73</v>
      </c>
      <c r="D9" s="26">
        <v>163.72</v>
      </c>
      <c r="E9" s="26">
        <v>105.9</v>
      </c>
      <c r="F9" s="27">
        <f t="shared" si="0"/>
        <v>-57.819999999999993</v>
      </c>
      <c r="G9" s="27">
        <f t="shared" si="1"/>
        <v>64.683606156853173</v>
      </c>
    </row>
    <row r="10" spans="1:10" s="28" customFormat="1" ht="34.5" customHeight="1" x14ac:dyDescent="0.3">
      <c r="A10" s="13"/>
      <c r="B10" s="20">
        <v>13000000</v>
      </c>
      <c r="C10" s="21" t="s">
        <v>16</v>
      </c>
      <c r="D10" s="22">
        <v>0.42</v>
      </c>
      <c r="E10" s="22">
        <v>0.2</v>
      </c>
      <c r="F10" s="23">
        <f t="shared" si="0"/>
        <v>-0.21999999999999997</v>
      </c>
      <c r="G10" s="23">
        <f t="shared" si="1"/>
        <v>47.61904761904762</v>
      </c>
    </row>
    <row r="11" spans="1:10" s="28" customFormat="1" ht="28.2" x14ac:dyDescent="0.3">
      <c r="A11" s="13"/>
      <c r="B11" s="20">
        <v>14000000</v>
      </c>
      <c r="C11" s="21" t="s">
        <v>74</v>
      </c>
      <c r="D11" s="22">
        <v>6563.43</v>
      </c>
      <c r="E11" s="22">
        <v>9912.5</v>
      </c>
      <c r="F11" s="23">
        <f t="shared" si="0"/>
        <v>3349.0699999999997</v>
      </c>
      <c r="G11" s="23">
        <f t="shared" si="1"/>
        <v>151.0262164752271</v>
      </c>
    </row>
    <row r="12" spans="1:10" ht="45.75" customHeight="1" x14ac:dyDescent="0.3">
      <c r="A12" s="13"/>
      <c r="B12" s="29">
        <v>18000000</v>
      </c>
      <c r="C12" s="30" t="s">
        <v>24</v>
      </c>
      <c r="D12" s="22">
        <f t="shared" ref="D12" si="2">D13+D14</f>
        <v>14997.419999999998</v>
      </c>
      <c r="E12" s="22">
        <f t="shared" ref="E12:F12" si="3">E13+E14</f>
        <v>19512</v>
      </c>
      <c r="F12" s="22">
        <f t="shared" si="3"/>
        <v>4514.5800000000008</v>
      </c>
      <c r="G12" s="22">
        <f t="shared" si="1"/>
        <v>130.10237760894876</v>
      </c>
    </row>
    <row r="13" spans="1:10" ht="18" customHeight="1" x14ac:dyDescent="0.3">
      <c r="A13" s="13"/>
      <c r="B13" s="24">
        <v>18010000</v>
      </c>
      <c r="C13" s="25" t="s">
        <v>25</v>
      </c>
      <c r="D13" s="26">
        <v>4590.78</v>
      </c>
      <c r="E13" s="26">
        <v>4576</v>
      </c>
      <c r="F13" s="27">
        <f>E13-D13</f>
        <v>-14.779999999999745</v>
      </c>
      <c r="G13" s="27">
        <f t="shared" si="1"/>
        <v>99.678050353099053</v>
      </c>
    </row>
    <row r="14" spans="1:10" ht="14.4" x14ac:dyDescent="0.3">
      <c r="A14" s="13"/>
      <c r="B14" s="24">
        <v>18050000</v>
      </c>
      <c r="C14" s="25" t="s">
        <v>75</v>
      </c>
      <c r="D14" s="26">
        <v>10406.64</v>
      </c>
      <c r="E14" s="26">
        <v>14936</v>
      </c>
      <c r="F14" s="27">
        <f>E14-D14</f>
        <v>4529.3600000000006</v>
      </c>
      <c r="G14" s="27">
        <f t="shared" si="1"/>
        <v>143.52375022101273</v>
      </c>
    </row>
    <row r="15" spans="1:10" ht="13.5" customHeight="1" x14ac:dyDescent="0.3">
      <c r="A15" s="13"/>
      <c r="B15" s="16">
        <v>20000000</v>
      </c>
      <c r="C15" s="17" t="s">
        <v>76</v>
      </c>
      <c r="D15" s="18">
        <f t="shared" ref="D15" si="4">D20+D16+D17+D18+D19</f>
        <v>1701.53</v>
      </c>
      <c r="E15" s="18">
        <f t="shared" ref="E15:F15" si="5">E20+E16+E17+E18+E19</f>
        <v>784</v>
      </c>
      <c r="F15" s="18">
        <f t="shared" si="5"/>
        <v>-917.53000000000009</v>
      </c>
      <c r="G15" s="18">
        <f t="shared" si="1"/>
        <v>46.076178498175175</v>
      </c>
      <c r="H15" s="19"/>
    </row>
    <row r="16" spans="1:10" ht="87.75" customHeight="1" x14ac:dyDescent="0.3">
      <c r="A16" s="13"/>
      <c r="B16" s="20">
        <v>21010000</v>
      </c>
      <c r="C16" s="21" t="s">
        <v>77</v>
      </c>
      <c r="D16" s="22">
        <v>0</v>
      </c>
      <c r="E16" s="22">
        <v>1</v>
      </c>
      <c r="F16" s="23">
        <f t="shared" si="0"/>
        <v>1</v>
      </c>
      <c r="G16" s="23">
        <f t="shared" si="1"/>
        <v>0</v>
      </c>
    </row>
    <row r="17" spans="1:7" ht="17.25" customHeight="1" x14ac:dyDescent="0.3">
      <c r="A17" s="13"/>
      <c r="B17" s="20">
        <v>21080000</v>
      </c>
      <c r="C17" s="21" t="s">
        <v>78</v>
      </c>
      <c r="D17" s="22">
        <v>186.86</v>
      </c>
      <c r="E17" s="22">
        <v>87.1</v>
      </c>
      <c r="F17" s="23">
        <f t="shared" si="0"/>
        <v>-99.760000000000019</v>
      </c>
      <c r="G17" s="23">
        <f t="shared" si="1"/>
        <v>46.612437118698487</v>
      </c>
    </row>
    <row r="18" spans="1:7" ht="21.75" customHeight="1" x14ac:dyDescent="0.3">
      <c r="A18" s="13"/>
      <c r="B18" s="20">
        <v>22010000</v>
      </c>
      <c r="C18" s="21" t="s">
        <v>45</v>
      </c>
      <c r="D18" s="22">
        <v>412.11</v>
      </c>
      <c r="E18" s="22">
        <v>133.6</v>
      </c>
      <c r="F18" s="23">
        <f t="shared" si="0"/>
        <v>-278.51</v>
      </c>
      <c r="G18" s="23">
        <f t="shared" si="1"/>
        <v>32.418529033510467</v>
      </c>
    </row>
    <row r="19" spans="1:7" ht="16.5" customHeight="1" x14ac:dyDescent="0.3">
      <c r="A19" s="13"/>
      <c r="B19" s="20">
        <v>22090000</v>
      </c>
      <c r="C19" s="21" t="s">
        <v>79</v>
      </c>
      <c r="D19" s="22">
        <v>9.61</v>
      </c>
      <c r="E19" s="22">
        <v>7</v>
      </c>
      <c r="F19" s="23">
        <f t="shared" si="0"/>
        <v>-2.6099999999999994</v>
      </c>
      <c r="G19" s="23">
        <f t="shared" si="1"/>
        <v>72.840790842872011</v>
      </c>
    </row>
    <row r="20" spans="1:7" ht="15" customHeight="1" x14ac:dyDescent="0.3">
      <c r="A20" s="13"/>
      <c r="B20" s="20">
        <v>24060000</v>
      </c>
      <c r="C20" s="21" t="s">
        <v>78</v>
      </c>
      <c r="D20" s="22">
        <v>1092.95</v>
      </c>
      <c r="E20" s="22">
        <v>555.29999999999995</v>
      </c>
      <c r="F20" s="23">
        <f t="shared" si="0"/>
        <v>-537.65000000000009</v>
      </c>
      <c r="G20" s="23">
        <f t="shared" si="1"/>
        <v>50.807447733199126</v>
      </c>
    </row>
    <row r="21" spans="1:7" ht="15" customHeight="1" x14ac:dyDescent="0.3">
      <c r="A21" s="13"/>
      <c r="B21" s="20">
        <v>30000000</v>
      </c>
      <c r="C21" s="21" t="s">
        <v>63</v>
      </c>
      <c r="D21" s="22">
        <v>0</v>
      </c>
      <c r="E21" s="22">
        <v>0</v>
      </c>
      <c r="F21" s="23">
        <f t="shared" si="0"/>
        <v>0</v>
      </c>
      <c r="G21" s="23">
        <f t="shared" si="1"/>
        <v>0</v>
      </c>
    </row>
    <row r="22" spans="1:7" ht="14.4" x14ac:dyDescent="0.3">
      <c r="A22" s="13"/>
      <c r="B22" s="16">
        <v>40000000</v>
      </c>
      <c r="C22" s="17" t="s">
        <v>80</v>
      </c>
      <c r="D22" s="18">
        <f>SUM(D23:D33)</f>
        <v>23652.590000000004</v>
      </c>
      <c r="E22" s="18">
        <f>SUM(E23:E33)</f>
        <v>27998.9</v>
      </c>
      <c r="F22" s="18">
        <f t="shared" si="0"/>
        <v>4346.3099999999977</v>
      </c>
      <c r="G22" s="18">
        <f t="shared" si="1"/>
        <v>118.37561975242457</v>
      </c>
    </row>
    <row r="23" spans="1:7" ht="14.4" x14ac:dyDescent="0.3">
      <c r="A23" s="13"/>
      <c r="B23" s="24">
        <v>41020100</v>
      </c>
      <c r="C23" s="25" t="s">
        <v>54</v>
      </c>
      <c r="D23" s="26">
        <v>4408.5</v>
      </c>
      <c r="E23" s="26">
        <v>5654.1</v>
      </c>
      <c r="F23" s="27">
        <f t="shared" si="0"/>
        <v>1245.6000000000004</v>
      </c>
      <c r="G23" s="27">
        <f t="shared" si="1"/>
        <v>128.25450833616878</v>
      </c>
    </row>
    <row r="24" spans="1:7" ht="42" x14ac:dyDescent="0.3">
      <c r="A24" s="13"/>
      <c r="B24" s="24">
        <v>41020300</v>
      </c>
      <c r="C24" s="6" t="s">
        <v>183</v>
      </c>
      <c r="D24" s="26">
        <v>0</v>
      </c>
      <c r="E24" s="26">
        <v>1557</v>
      </c>
      <c r="F24" s="27">
        <f t="shared" si="0"/>
        <v>1557</v>
      </c>
      <c r="G24" s="27">
        <f t="shared" si="1"/>
        <v>0</v>
      </c>
    </row>
    <row r="25" spans="1:7" ht="81.75" customHeight="1" x14ac:dyDescent="0.3">
      <c r="A25" s="13"/>
      <c r="B25" s="31">
        <v>41021400</v>
      </c>
      <c r="C25" s="25" t="s">
        <v>81</v>
      </c>
      <c r="D25" s="26">
        <v>1249.5</v>
      </c>
      <c r="E25" s="26">
        <v>2535</v>
      </c>
      <c r="F25" s="27">
        <f t="shared" si="0"/>
        <v>1285.5</v>
      </c>
      <c r="G25" s="27">
        <f t="shared" si="1"/>
        <v>202.88115246098442</v>
      </c>
    </row>
    <row r="26" spans="1:7" ht="45" customHeight="1" x14ac:dyDescent="0.3">
      <c r="A26" s="13"/>
      <c r="B26" s="31">
        <v>41031100</v>
      </c>
      <c r="C26" s="6" t="s">
        <v>190</v>
      </c>
      <c r="D26" s="26">
        <v>0</v>
      </c>
      <c r="E26" s="26">
        <v>1236</v>
      </c>
      <c r="F26" s="27">
        <f t="shared" si="0"/>
        <v>1236</v>
      </c>
      <c r="G26" s="27">
        <f t="shared" si="1"/>
        <v>0</v>
      </c>
    </row>
    <row r="27" spans="1:7" ht="90" customHeight="1" x14ac:dyDescent="0.3">
      <c r="A27" s="13"/>
      <c r="B27" s="31">
        <v>41032800</v>
      </c>
      <c r="C27" s="6" t="s">
        <v>158</v>
      </c>
      <c r="D27" s="26">
        <v>6012.84</v>
      </c>
      <c r="E27" s="26">
        <v>0</v>
      </c>
      <c r="F27" s="27">
        <f t="shared" ref="F27" si="6">E27-D27</f>
        <v>-6012.84</v>
      </c>
      <c r="G27" s="27">
        <f t="shared" ref="G27" si="7">IF(D27=0,0,E27/D27*100)</f>
        <v>0</v>
      </c>
    </row>
    <row r="28" spans="1:7" ht="31.5" customHeight="1" x14ac:dyDescent="0.3">
      <c r="A28" s="13"/>
      <c r="B28" s="24">
        <v>41033900</v>
      </c>
      <c r="C28" s="25" t="s">
        <v>55</v>
      </c>
      <c r="D28" s="26">
        <v>10862.1</v>
      </c>
      <c r="E28" s="26">
        <v>13794</v>
      </c>
      <c r="F28" s="27">
        <f t="shared" si="0"/>
        <v>2931.8999999999996</v>
      </c>
      <c r="G28" s="27">
        <f t="shared" si="1"/>
        <v>126.99201811804346</v>
      </c>
    </row>
    <row r="29" spans="1:7" ht="43.5" customHeight="1" x14ac:dyDescent="0.3">
      <c r="A29" s="13"/>
      <c r="B29" s="24">
        <v>41035400</v>
      </c>
      <c r="C29" s="6" t="s">
        <v>157</v>
      </c>
      <c r="D29" s="26">
        <v>61.5</v>
      </c>
      <c r="E29" s="26">
        <v>80.400000000000006</v>
      </c>
      <c r="F29" s="27">
        <f t="shared" ref="F29" si="8">E29-D29</f>
        <v>18.900000000000006</v>
      </c>
      <c r="G29" s="27">
        <f t="shared" ref="G29" si="9">IF(D29=0,0,E29/D29*100)</f>
        <v>130.73170731707319</v>
      </c>
    </row>
    <row r="30" spans="1:7" ht="44.25" customHeight="1" x14ac:dyDescent="0.3">
      <c r="A30" s="13"/>
      <c r="B30" s="24">
        <v>41036300</v>
      </c>
      <c r="C30" s="6" t="s">
        <v>156</v>
      </c>
      <c r="D30" s="26">
        <v>966</v>
      </c>
      <c r="E30" s="26">
        <v>2864.4</v>
      </c>
      <c r="F30" s="27">
        <f t="shared" ref="F30" si="10">E30-D30</f>
        <v>1898.4</v>
      </c>
      <c r="G30" s="27">
        <f t="shared" ref="G30" si="11">IF(D30=0,0,E30/D30*100)</f>
        <v>296.52173913043481</v>
      </c>
    </row>
    <row r="31" spans="1:7" ht="48.75" hidden="1" customHeight="1" x14ac:dyDescent="0.3">
      <c r="A31" s="13"/>
      <c r="B31" s="24">
        <v>41051200</v>
      </c>
      <c r="C31" s="25" t="s">
        <v>82</v>
      </c>
      <c r="D31" s="26">
        <v>0</v>
      </c>
      <c r="E31" s="26">
        <v>0</v>
      </c>
      <c r="F31" s="27">
        <f t="shared" si="0"/>
        <v>0</v>
      </c>
      <c r="G31" s="27">
        <f t="shared" si="1"/>
        <v>0</v>
      </c>
    </row>
    <row r="32" spans="1:7" ht="14.4" hidden="1" x14ac:dyDescent="0.3">
      <c r="A32" s="13"/>
      <c r="B32" s="24">
        <v>41053900</v>
      </c>
      <c r="C32" s="25" t="s">
        <v>65</v>
      </c>
      <c r="D32" s="27">
        <v>0</v>
      </c>
      <c r="E32" s="27">
        <v>0</v>
      </c>
      <c r="F32" s="27">
        <f t="shared" ref="F32" si="12">E32-D32</f>
        <v>0</v>
      </c>
      <c r="G32" s="27">
        <f t="shared" ref="G32" si="13">IF(D32=0,0,E32/D32*100)</f>
        <v>0</v>
      </c>
    </row>
    <row r="33" spans="1:7" ht="90.75" customHeight="1" x14ac:dyDescent="0.3">
      <c r="A33" s="13"/>
      <c r="B33" s="31">
        <v>41059300</v>
      </c>
      <c r="C33" s="6" t="s">
        <v>155</v>
      </c>
      <c r="D33" s="27">
        <v>92.15</v>
      </c>
      <c r="E33" s="27">
        <v>278</v>
      </c>
      <c r="F33" s="27">
        <f t="shared" si="0"/>
        <v>185.85</v>
      </c>
      <c r="G33" s="27">
        <f t="shared" si="1"/>
        <v>301.68204015192617</v>
      </c>
    </row>
    <row r="34" spans="1:7" ht="14.4" x14ac:dyDescent="0.3">
      <c r="A34" s="90" t="s">
        <v>83</v>
      </c>
      <c r="B34" s="91"/>
      <c r="C34" s="91"/>
      <c r="D34" s="32">
        <f>D6+D15</f>
        <v>36888.979999999996</v>
      </c>
      <c r="E34" s="32">
        <f>E6+E15</f>
        <v>53367.899999999994</v>
      </c>
      <c r="F34" s="32">
        <f t="shared" si="0"/>
        <v>16478.919999999998</v>
      </c>
      <c r="G34" s="32">
        <f t="shared" si="1"/>
        <v>144.67166075071742</v>
      </c>
    </row>
    <row r="35" spans="1:7" ht="14.4" x14ac:dyDescent="0.3">
      <c r="A35" s="90" t="s">
        <v>56</v>
      </c>
      <c r="B35" s="91"/>
      <c r="C35" s="91"/>
      <c r="D35" s="32">
        <f>D34+D22</f>
        <v>60541.57</v>
      </c>
      <c r="E35" s="32">
        <f>E34+E22</f>
        <v>81366.799999999988</v>
      </c>
      <c r="F35" s="32">
        <f t="shared" si="0"/>
        <v>20825.229999999989</v>
      </c>
      <c r="G35" s="32">
        <f t="shared" si="1"/>
        <v>134.39823248719844</v>
      </c>
    </row>
    <row r="37" spans="1:7" x14ac:dyDescent="0.3">
      <c r="D37" s="34"/>
    </row>
  </sheetData>
  <mergeCells count="4">
    <mergeCell ref="B2:G2"/>
    <mergeCell ref="B3:G3"/>
    <mergeCell ref="A34:C34"/>
    <mergeCell ref="A35:C35"/>
  </mergeCells>
  <pageMargins left="0.98425196850393704" right="0.19685039370078741" top="0.39370078740157483" bottom="0.39370078740157483" header="0" footer="0"/>
  <pageSetup paperSize="9" scale="70" fitToHeight="50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D217-1988-4425-9A99-172D75048D5D}">
  <dimension ref="A2:J28"/>
  <sheetViews>
    <sheetView topLeftCell="A4" workbookViewId="0">
      <selection activeCell="L20" sqref="L20"/>
    </sheetView>
  </sheetViews>
  <sheetFormatPr defaultColWidth="9.109375" defaultRowHeight="13.8" x14ac:dyDescent="0.3"/>
  <cols>
    <col min="1" max="1" width="0.109375" style="9" customWidth="1"/>
    <col min="2" max="2" width="10.44140625" style="33" customWidth="1"/>
    <col min="3" max="3" width="49.109375" style="9" customWidth="1"/>
    <col min="4" max="4" width="17.5546875" style="33" customWidth="1"/>
    <col min="5" max="5" width="16.5546875" style="33" customWidth="1"/>
    <col min="6" max="6" width="13.6640625" style="33" customWidth="1"/>
    <col min="7" max="7" width="13.88671875" style="33" customWidth="1"/>
    <col min="8" max="16384" width="9.109375" style="9"/>
  </cols>
  <sheetData>
    <row r="2" spans="1:10" ht="15.6" x14ac:dyDescent="0.3">
      <c r="A2" s="10" t="s">
        <v>0</v>
      </c>
      <c r="B2" s="89" t="s">
        <v>68</v>
      </c>
      <c r="C2" s="89"/>
      <c r="D2" s="89"/>
      <c r="E2" s="89"/>
      <c r="F2" s="89"/>
      <c r="G2" s="89"/>
    </row>
    <row r="3" spans="1:10" ht="15.6" x14ac:dyDescent="0.3">
      <c r="A3" s="7" t="s">
        <v>85</v>
      </c>
      <c r="B3" s="89" t="s">
        <v>84</v>
      </c>
      <c r="C3" s="89"/>
      <c r="D3" s="89"/>
      <c r="E3" s="89"/>
      <c r="F3" s="89"/>
      <c r="G3" s="89"/>
      <c r="H3" s="8"/>
      <c r="I3" s="8"/>
      <c r="J3" s="8"/>
    </row>
    <row r="4" spans="1:10" x14ac:dyDescent="0.3">
      <c r="A4" s="10"/>
      <c r="B4" s="11"/>
      <c r="C4" s="10"/>
      <c r="D4" s="11"/>
      <c r="E4" s="11"/>
      <c r="F4" s="11"/>
      <c r="G4" s="11" t="s">
        <v>1</v>
      </c>
    </row>
    <row r="5" spans="1:10" ht="49.5" customHeight="1" x14ac:dyDescent="0.3">
      <c r="A5" s="35"/>
      <c r="B5" s="14" t="s">
        <v>2</v>
      </c>
      <c r="C5" s="14" t="s">
        <v>3</v>
      </c>
      <c r="D5" s="15" t="s">
        <v>154</v>
      </c>
      <c r="E5" s="15" t="s">
        <v>182</v>
      </c>
      <c r="F5" s="15" t="s">
        <v>70</v>
      </c>
      <c r="G5" s="15" t="s">
        <v>59</v>
      </c>
    </row>
    <row r="6" spans="1:10" ht="19.5" customHeight="1" x14ac:dyDescent="0.3">
      <c r="A6" s="13"/>
      <c r="B6" s="36">
        <v>10000000</v>
      </c>
      <c r="C6" s="37" t="s">
        <v>71</v>
      </c>
      <c r="D6" s="38">
        <f>D7</f>
        <v>10.01</v>
      </c>
      <c r="E6" s="38">
        <f>E7</f>
        <v>10</v>
      </c>
      <c r="F6" s="38">
        <f t="shared" ref="F6:F28" si="0">E6-D6</f>
        <v>-9.9999999999997868E-3</v>
      </c>
      <c r="G6" s="38">
        <f t="shared" ref="G6:G28" si="1">IF(D6=0,0,E6/D6*100)</f>
        <v>99.900099900099903</v>
      </c>
    </row>
    <row r="7" spans="1:10" ht="18.75" customHeight="1" x14ac:dyDescent="0.3">
      <c r="A7" s="13"/>
      <c r="B7" s="20">
        <v>19000000</v>
      </c>
      <c r="C7" s="21" t="s">
        <v>86</v>
      </c>
      <c r="D7" s="23">
        <f>D8</f>
        <v>10.01</v>
      </c>
      <c r="E7" s="23">
        <f>E8</f>
        <v>10</v>
      </c>
      <c r="F7" s="23">
        <f t="shared" si="0"/>
        <v>-9.9999999999997868E-3</v>
      </c>
      <c r="G7" s="23">
        <f t="shared" si="1"/>
        <v>99.900099900099903</v>
      </c>
    </row>
    <row r="8" spans="1:10" s="40" customFormat="1" ht="18.75" customHeight="1" x14ac:dyDescent="0.3">
      <c r="A8" s="39"/>
      <c r="B8" s="24">
        <v>19010000</v>
      </c>
      <c r="C8" s="25" t="s">
        <v>87</v>
      </c>
      <c r="D8" s="27">
        <v>10.01</v>
      </c>
      <c r="E8" s="27">
        <v>10</v>
      </c>
      <c r="F8" s="27">
        <f t="shared" si="0"/>
        <v>-9.9999999999997868E-3</v>
      </c>
      <c r="G8" s="27">
        <f t="shared" si="1"/>
        <v>99.900099900099903</v>
      </c>
    </row>
    <row r="9" spans="1:10" ht="23.25" customHeight="1" x14ac:dyDescent="0.3">
      <c r="A9" s="13"/>
      <c r="B9" s="36">
        <v>20000000</v>
      </c>
      <c r="C9" s="37" t="s">
        <v>76</v>
      </c>
      <c r="D9" s="38">
        <f>D12+D10+D11</f>
        <v>3314.0999999999995</v>
      </c>
      <c r="E9" s="38">
        <f>E12+E10+E11</f>
        <v>14557</v>
      </c>
      <c r="F9" s="38">
        <f t="shared" si="0"/>
        <v>11242.900000000001</v>
      </c>
      <c r="G9" s="41">
        <f t="shared" si="1"/>
        <v>439.24444042123059</v>
      </c>
    </row>
    <row r="10" spans="1:10" ht="51" hidden="1" customHeight="1" x14ac:dyDescent="0.3">
      <c r="A10" s="13"/>
      <c r="B10" s="43">
        <v>21110000</v>
      </c>
      <c r="C10" s="6" t="s">
        <v>62</v>
      </c>
      <c r="D10" s="26">
        <v>0</v>
      </c>
      <c r="E10" s="26">
        <v>0</v>
      </c>
      <c r="F10" s="27">
        <f t="shared" si="0"/>
        <v>0</v>
      </c>
      <c r="G10" s="27">
        <f t="shared" si="1"/>
        <v>0</v>
      </c>
    </row>
    <row r="11" spans="1:10" ht="18" customHeight="1" x14ac:dyDescent="0.3">
      <c r="A11" s="13"/>
      <c r="B11" s="43">
        <v>24060000</v>
      </c>
      <c r="C11" s="6" t="s">
        <v>42</v>
      </c>
      <c r="D11" s="26">
        <v>5.68</v>
      </c>
      <c r="E11" s="26">
        <v>2.6</v>
      </c>
      <c r="F11" s="27">
        <f t="shared" si="0"/>
        <v>-3.0799999999999996</v>
      </c>
      <c r="G11" s="27">
        <f t="shared" si="1"/>
        <v>45.774647887323951</v>
      </c>
    </row>
    <row r="12" spans="1:10" ht="19.5" customHeight="1" x14ac:dyDescent="0.3">
      <c r="A12" s="13"/>
      <c r="B12" s="20">
        <v>25000000</v>
      </c>
      <c r="C12" s="21" t="s">
        <v>88</v>
      </c>
      <c r="D12" s="23">
        <f>D13+D14</f>
        <v>3308.4199999999996</v>
      </c>
      <c r="E12" s="23">
        <f>E13+E14</f>
        <v>14554.4</v>
      </c>
      <c r="F12" s="23">
        <f t="shared" si="0"/>
        <v>11245.98</v>
      </c>
      <c r="G12" s="23">
        <f t="shared" si="1"/>
        <v>439.91996179445181</v>
      </c>
    </row>
    <row r="13" spans="1:10" ht="35.25" customHeight="1" x14ac:dyDescent="0.3">
      <c r="A13" s="13"/>
      <c r="B13" s="24">
        <v>25010000</v>
      </c>
      <c r="C13" s="25" t="s">
        <v>89</v>
      </c>
      <c r="D13" s="27">
        <v>96.74</v>
      </c>
      <c r="E13" s="27">
        <v>156.30000000000001</v>
      </c>
      <c r="F13" s="27">
        <f t="shared" si="0"/>
        <v>59.560000000000016</v>
      </c>
      <c r="G13" s="27">
        <f t="shared" si="1"/>
        <v>161.56708703741992</v>
      </c>
    </row>
    <row r="14" spans="1:10" ht="28.2" x14ac:dyDescent="0.3">
      <c r="A14" s="13"/>
      <c r="B14" s="24">
        <v>25020000</v>
      </c>
      <c r="C14" s="25" t="s">
        <v>90</v>
      </c>
      <c r="D14" s="27">
        <v>3211.68</v>
      </c>
      <c r="E14" s="27">
        <v>14398.1</v>
      </c>
      <c r="F14" s="27">
        <f t="shared" si="0"/>
        <v>11186.42</v>
      </c>
      <c r="G14" s="27">
        <f t="shared" si="1"/>
        <v>448.30431425297672</v>
      </c>
    </row>
    <row r="15" spans="1:10" ht="18.75" customHeight="1" x14ac:dyDescent="0.3">
      <c r="A15" s="13"/>
      <c r="B15" s="36">
        <v>30000000</v>
      </c>
      <c r="C15" s="37" t="s">
        <v>91</v>
      </c>
      <c r="D15" s="38">
        <f>SUM(D16:D17)</f>
        <v>38.9</v>
      </c>
      <c r="E15" s="38">
        <f>SUM(E16:E17)</f>
        <v>0</v>
      </c>
      <c r="F15" s="38">
        <f>E15-D15</f>
        <v>-38.9</v>
      </c>
      <c r="G15" s="38">
        <f t="shared" si="1"/>
        <v>0</v>
      </c>
    </row>
    <row r="16" spans="1:10" ht="24" hidden="1" customHeight="1" x14ac:dyDescent="0.3">
      <c r="A16" s="13"/>
      <c r="B16" s="24">
        <v>33010000</v>
      </c>
      <c r="C16" s="25" t="s">
        <v>92</v>
      </c>
      <c r="D16" s="27">
        <v>0</v>
      </c>
      <c r="E16" s="27">
        <v>0</v>
      </c>
      <c r="F16" s="27">
        <f t="shared" ref="F16" si="2">E16-D16</f>
        <v>0</v>
      </c>
      <c r="G16" s="27">
        <f t="shared" ref="G16" si="3">IF(D16=0,0,E16/D16*100)</f>
        <v>0</v>
      </c>
    </row>
    <row r="17" spans="1:7" ht="42" x14ac:dyDescent="0.3">
      <c r="A17" s="13"/>
      <c r="B17" s="24">
        <v>31030000</v>
      </c>
      <c r="C17" s="6" t="s">
        <v>64</v>
      </c>
      <c r="D17" s="27">
        <v>38.9</v>
      </c>
      <c r="E17" s="27">
        <v>0</v>
      </c>
      <c r="F17" s="27">
        <f t="shared" si="0"/>
        <v>-38.9</v>
      </c>
      <c r="G17" s="27">
        <f t="shared" si="1"/>
        <v>0</v>
      </c>
    </row>
    <row r="18" spans="1:7" ht="20.25" customHeight="1" x14ac:dyDescent="0.3">
      <c r="A18" s="13"/>
      <c r="B18" s="36">
        <v>40000000</v>
      </c>
      <c r="C18" s="37" t="s">
        <v>80</v>
      </c>
      <c r="D18" s="38">
        <f>SUM(D19:D24)</f>
        <v>1726.2</v>
      </c>
      <c r="E18" s="38">
        <f>SUM(E19:E24)</f>
        <v>1125.2</v>
      </c>
      <c r="F18" s="38">
        <f t="shared" si="0"/>
        <v>-601</v>
      </c>
      <c r="G18" s="38">
        <f t="shared" si="1"/>
        <v>65.18364036612212</v>
      </c>
    </row>
    <row r="19" spans="1:7" ht="28.2" x14ac:dyDescent="0.3">
      <c r="A19" s="13"/>
      <c r="B19" s="42">
        <v>41033900</v>
      </c>
      <c r="C19" s="6" t="s">
        <v>55</v>
      </c>
      <c r="D19" s="26">
        <v>1611.9</v>
      </c>
      <c r="E19" s="26">
        <v>0</v>
      </c>
      <c r="F19" s="27">
        <f t="shared" si="0"/>
        <v>-1611.9</v>
      </c>
      <c r="G19" s="27">
        <f t="shared" si="1"/>
        <v>0</v>
      </c>
    </row>
    <row r="20" spans="1:7" ht="59.25" customHeight="1" x14ac:dyDescent="0.3">
      <c r="A20" s="13"/>
      <c r="B20" s="42">
        <v>41037400</v>
      </c>
      <c r="C20" s="6" t="s">
        <v>159</v>
      </c>
      <c r="D20" s="26">
        <v>114.3</v>
      </c>
      <c r="E20" s="26">
        <v>130.1</v>
      </c>
      <c r="F20" s="27">
        <f t="shared" ref="F20" si="4">E20-D20</f>
        <v>15.799999999999997</v>
      </c>
      <c r="G20" s="27">
        <f t="shared" ref="G20" si="5">IF(D20=0,0,E20/D20*100)</f>
        <v>113.82327209098861</v>
      </c>
    </row>
    <row r="21" spans="1:7" ht="42" hidden="1" x14ac:dyDescent="0.3">
      <c r="A21" s="13"/>
      <c r="B21" s="43">
        <v>41038800</v>
      </c>
      <c r="C21" s="6" t="s">
        <v>221</v>
      </c>
      <c r="D21" s="26">
        <v>0</v>
      </c>
      <c r="E21" s="26">
        <v>0</v>
      </c>
      <c r="F21" s="27">
        <f t="shared" ref="F21" si="6">E21-D21</f>
        <v>0</v>
      </c>
      <c r="G21" s="27">
        <f t="shared" ref="G21" si="7">IF(D21=0,0,E21/D21*100)</f>
        <v>0</v>
      </c>
    </row>
    <row r="22" spans="1:7" ht="48.75" customHeight="1" x14ac:dyDescent="0.3">
      <c r="A22" s="13"/>
      <c r="B22" s="43">
        <v>41053400</v>
      </c>
      <c r="C22" s="6" t="s">
        <v>222</v>
      </c>
      <c r="D22" s="26">
        <v>0</v>
      </c>
      <c r="E22" s="26">
        <v>995.1</v>
      </c>
      <c r="F22" s="27">
        <f t="shared" si="0"/>
        <v>995.1</v>
      </c>
      <c r="G22" s="27">
        <f t="shared" si="1"/>
        <v>0</v>
      </c>
    </row>
    <row r="23" spans="1:7" ht="63" hidden="1" customHeight="1" x14ac:dyDescent="0.3">
      <c r="A23" s="13"/>
      <c r="B23" s="31">
        <v>41059100</v>
      </c>
      <c r="C23" s="25" t="s">
        <v>93</v>
      </c>
      <c r="D23" s="27"/>
      <c r="E23" s="27"/>
      <c r="F23" s="27">
        <f t="shared" si="0"/>
        <v>0</v>
      </c>
      <c r="G23" s="27">
        <f t="shared" si="1"/>
        <v>0</v>
      </c>
    </row>
    <row r="24" spans="1:7" ht="97.2" hidden="1" x14ac:dyDescent="0.3">
      <c r="A24" s="13"/>
      <c r="B24" s="31">
        <v>41059200</v>
      </c>
      <c r="C24" s="25" t="s">
        <v>94</v>
      </c>
      <c r="D24" s="27"/>
      <c r="E24" s="27"/>
      <c r="F24" s="27">
        <f t="shared" si="0"/>
        <v>0</v>
      </c>
      <c r="G24" s="27">
        <f t="shared" si="1"/>
        <v>0</v>
      </c>
    </row>
    <row r="25" spans="1:7" ht="0.75" hidden="1" customHeight="1" x14ac:dyDescent="0.3">
      <c r="A25" s="13"/>
      <c r="B25" s="20">
        <v>50000000</v>
      </c>
      <c r="C25" s="21" t="s">
        <v>95</v>
      </c>
      <c r="D25" s="23">
        <f>D26</f>
        <v>0</v>
      </c>
      <c r="E25" s="23">
        <f>E26</f>
        <v>0</v>
      </c>
      <c r="F25" s="23">
        <f t="shared" si="0"/>
        <v>0</v>
      </c>
      <c r="G25" s="23">
        <f t="shared" si="1"/>
        <v>0</v>
      </c>
    </row>
    <row r="26" spans="1:7" ht="44.25" hidden="1" customHeight="1" x14ac:dyDescent="0.3">
      <c r="A26" s="13"/>
      <c r="B26" s="24">
        <v>50110000</v>
      </c>
      <c r="C26" s="25" t="s">
        <v>96</v>
      </c>
      <c r="D26" s="27">
        <v>0</v>
      </c>
      <c r="E26" s="27">
        <v>0</v>
      </c>
      <c r="F26" s="27">
        <f t="shared" si="0"/>
        <v>0</v>
      </c>
      <c r="G26" s="27">
        <f t="shared" si="1"/>
        <v>0</v>
      </c>
    </row>
    <row r="27" spans="1:7" ht="17.25" customHeight="1" x14ac:dyDescent="0.3">
      <c r="A27" s="90" t="s">
        <v>83</v>
      </c>
      <c r="B27" s="91"/>
      <c r="C27" s="91"/>
      <c r="D27" s="32">
        <f>D6+D9+D15+D25</f>
        <v>3363.0099999999998</v>
      </c>
      <c r="E27" s="32">
        <f>E6+E9+E15+E25</f>
        <v>14567</v>
      </c>
      <c r="F27" s="32">
        <f t="shared" si="0"/>
        <v>11203.99</v>
      </c>
      <c r="G27" s="32">
        <f t="shared" si="1"/>
        <v>433.15363320358847</v>
      </c>
    </row>
    <row r="28" spans="1:7" ht="17.25" customHeight="1" x14ac:dyDescent="0.3">
      <c r="A28" s="90" t="s">
        <v>56</v>
      </c>
      <c r="B28" s="91"/>
      <c r="C28" s="91"/>
      <c r="D28" s="32">
        <f>D27+D18</f>
        <v>5089.21</v>
      </c>
      <c r="E28" s="32">
        <f>E27+E18</f>
        <v>15692.2</v>
      </c>
      <c r="F28" s="32">
        <f t="shared" si="0"/>
        <v>10602.990000000002</v>
      </c>
      <c r="G28" s="32">
        <f t="shared" si="1"/>
        <v>308.34255218393423</v>
      </c>
    </row>
  </sheetData>
  <mergeCells count="4">
    <mergeCell ref="B2:G2"/>
    <mergeCell ref="B3:G3"/>
    <mergeCell ref="A27:C27"/>
    <mergeCell ref="A28:C28"/>
  </mergeCells>
  <pageMargins left="0.78740157480314965" right="0.19685039370078741" top="0.39370078740157483" bottom="0.39370078740157483" header="0" footer="0"/>
  <pageSetup paperSize="9" scale="75" fitToHeight="50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доходи ЗФ</vt:lpstr>
      <vt:lpstr>доходи СФ</vt:lpstr>
      <vt:lpstr>видатки ЗФ</vt:lpstr>
      <vt:lpstr>видатки СФ</vt:lpstr>
      <vt:lpstr>порівнял аналіз доходів ЗФ</vt:lpstr>
      <vt:lpstr>порівнял аналіз доходів СФ</vt:lpstr>
      <vt:lpstr>'видатки ЗФ'!Заголовки_для_печати</vt:lpstr>
      <vt:lpstr>'видатки СФ'!Заголовки_для_печати</vt:lpstr>
      <vt:lpstr>'доходи ЗФ'!Заголовки_для_печати</vt:lpstr>
      <vt:lpstr>'доходи СФ'!Заголовки_для_печати</vt:lpstr>
      <vt:lpstr>'порівнял аналіз доходів ЗФ'!Заголовки_для_печати</vt:lpstr>
      <vt:lpstr>'порівнял аналіз доходів СФ'!Заголовки_для_печати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2026-04-01T08:20:13Z</cp:lastPrinted>
  <dcterms:created xsi:type="dcterms:W3CDTF">2024-04-01T06:52:13Z</dcterms:created>
  <dcterms:modified xsi:type="dcterms:W3CDTF">2026-04-24T05:46:06Z</dcterms:modified>
</cp:coreProperties>
</file>