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v\Dropbox\Montessori International Preschool\MONTESSORI ADMIN\Calendars\"/>
    </mc:Choice>
  </mc:AlternateContent>
  <xr:revisionPtr revIDLastSave="0" documentId="13_ncr:1_{07E480D5-F5C5-444C-9A22-3EF827853C33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Calendar" sheetId="14" r:id="rId1"/>
  </sheets>
  <definedNames>
    <definedName name="Calendar10Month">Calendar!$D$127</definedName>
    <definedName name="Calendar10MonthOption">MATCH(Calendar10Month,Months,0)</definedName>
    <definedName name="Calendar10Year">Calendar!$C$127</definedName>
    <definedName name="Calendar11Month">Calendar!$D$141</definedName>
    <definedName name="Calendar11MonthOption">MATCH(Calendar11Month,Months,0)</definedName>
    <definedName name="Calendar11Year">Calendar!$C$141</definedName>
    <definedName name="Calendar12Month">Calendar!$D$155</definedName>
    <definedName name="Calendar12MonthOption">MATCH(Calendar12Month,Months,0)</definedName>
    <definedName name="Calendar12Year">Calendar!$C$155</definedName>
    <definedName name="Calendar1Month">Calendar!$D$1</definedName>
    <definedName name="Calendar1MonthOption">MATCH(Calendar1Month,Months,0)</definedName>
    <definedName name="Calendar1Year">Calendar!$C$1</definedName>
    <definedName name="Calendar2Month">Calendar!$D$15</definedName>
    <definedName name="Calendar2MonthOption">MATCH(Calendar2Month,Months,0)</definedName>
    <definedName name="Calendar2Year">Calendar!$C$15</definedName>
    <definedName name="Calendar3Month">Calendar!$D$29</definedName>
    <definedName name="Calendar3MonthOption">MATCH(Calendar3Month,Months,0)</definedName>
    <definedName name="Calendar3Year">Calendar!$C$29</definedName>
    <definedName name="Calendar4Month">Calendar!$D$43</definedName>
    <definedName name="Calendar4MonthOption">MATCH(Calendar4Month,Months,0)</definedName>
    <definedName name="Calendar4Year">Calendar!$C$43</definedName>
    <definedName name="Calendar5Month">Calendar!$D$57</definedName>
    <definedName name="Calendar5MonthOption">MATCH(Calendar5Month,Months,0)</definedName>
    <definedName name="Calendar5Year">Calendar!$C$57</definedName>
    <definedName name="Calendar6Month">Calendar!$D$71</definedName>
    <definedName name="Calendar6MonthOption">MATCH(Calendar6Month,Months,0)</definedName>
    <definedName name="Calendar6Year">Calendar!$C$71</definedName>
    <definedName name="Calendar7Month">Calendar!$D$85</definedName>
    <definedName name="Calendar7MonthOption">MATCH(Calendar7Month,Months,0)</definedName>
    <definedName name="Calendar7Year">Calendar!$C$85</definedName>
    <definedName name="Calendar8Month">Calendar!$D$99</definedName>
    <definedName name="Calendar8MonthOption">MATCH(Calendar8Month,Months,0)</definedName>
    <definedName name="Calendar8Year">Calendar!$C$99</definedName>
    <definedName name="Calendar9Month">Calendar!$D$113</definedName>
    <definedName name="Calendar9MonthOption">MATCH(Calendar9Month,Months,0)</definedName>
    <definedName name="Calendar9Year">Calendar!$C$113</definedName>
    <definedName name="ColumnTitleRegion1..H12.1">Calendar!$C$2</definedName>
    <definedName name="ColumnTitleRegion10..H54.1">Calendar!$C$44</definedName>
    <definedName name="ColumnTitleRegion11..C56.1">Calendar!$C$44</definedName>
    <definedName name="ColumnTitleRegion12..D56.1">Calendar!#REF!</definedName>
    <definedName name="ColumnTitleRegion13..H68.1">Calendar!$C$58</definedName>
    <definedName name="ColumnTitleRegion14..C70.1">Calendar!$C$58</definedName>
    <definedName name="ColumnTitleRegion15..D70.1">Calendar!$E$69</definedName>
    <definedName name="ColumnTitleRegion16..H82.1">Calendar!$C$72</definedName>
    <definedName name="ColumnTitleRegion17..C84.1">Calendar!$C$72</definedName>
    <definedName name="ColumnTitleRegion18..D84.1">Calendar!$E$83</definedName>
    <definedName name="ColumnTitleRegion19..H96.1">Calendar!$C$86</definedName>
    <definedName name="ColumnTitleRegion2..C14.1">Calendar!$C$2</definedName>
    <definedName name="ColumnTitleRegion20..C98.1">Calendar!$C$86</definedName>
    <definedName name="ColumnTitleRegion21..D98.1">Calendar!$E$95</definedName>
    <definedName name="ColumnTitleRegion22..H110.1">Calendar!$C$100</definedName>
    <definedName name="ColumnTitleRegion23..C112.1">Calendar!$C$100</definedName>
    <definedName name="ColumnTitleRegion24..D112.1">Calendar!$E$111</definedName>
    <definedName name="ColumnTitleRegion25..H124.1">Calendar!$C$114</definedName>
    <definedName name="ColumnTitleRegion26..C126.1">Calendar!$C$114</definedName>
    <definedName name="ColumnTitleRegion27..D126.1">Calendar!$E$125</definedName>
    <definedName name="ColumnTitleRegion28..H138.1">Calendar!$C$128</definedName>
    <definedName name="ColumnTitleRegion29..C140.1">Calendar!$C$128</definedName>
    <definedName name="ColumnTitleRegion3..D14.1">Calendar!$E$13</definedName>
    <definedName name="ColumnTitleRegion30..D140.1">Calendar!$E$139</definedName>
    <definedName name="ColumnTitleRegion31..H152.1">Calendar!$C$142</definedName>
    <definedName name="ColumnTitleRegion32..C154.1">Calendar!$C$142</definedName>
    <definedName name="ColumnTitleRegion33..D154.1">Calendar!$E$153</definedName>
    <definedName name="ColumnTitleRegion34..H166.1">Calendar!$C$156</definedName>
    <definedName name="ColumnTitleRegion35..C168.1">Calendar!$C$156</definedName>
    <definedName name="ColumnTitleRegion36..D168.1">Calendar!#REF!</definedName>
    <definedName name="ColumnTitleRegion4..H26.1">Calendar!$C$16</definedName>
    <definedName name="ColumnTitleRegion5..C28.1">Calendar!$C$16</definedName>
    <definedName name="ColumnTitleRegion6..D28.1">Calendar!$E$27</definedName>
    <definedName name="ColumnTitleRegion7..H40.1">Calendar!$C$30</definedName>
    <definedName name="ColumnTitleRegion8..C42.1">Calendar!$C$30</definedName>
    <definedName name="ColumnTitleRegion9..D42.1">Calendar!$E$41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Calendar!$C$1:$J$166</definedName>
    <definedName name="WeekdayOption">MATCH(WeekStart,Weekdays,0)+10</definedName>
    <definedName name="Weekdays">{"Monday","Tuesday","Wednesday","Thursday","Friday","Saturday","Sunday"}</definedName>
    <definedName name="WeekStart">Calendar!$C$2</definedName>
    <definedName name="WeekStartValue">IF(WeekStart="Monday",2,1)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4" l="1"/>
  <c r="C3" i="14" a="1"/>
  <c r="C3" i="14"/>
  <c r="C5" i="14" a="1"/>
  <c r="I5" i="14"/>
  <c r="C7" i="14" a="1"/>
  <c r="F7" i="14"/>
  <c r="C9" i="14" a="1"/>
  <c r="H9" i="14"/>
  <c r="C11" i="14" a="1"/>
  <c r="H11" i="14"/>
  <c r="C13" i="14" a="1"/>
  <c r="C13" i="14"/>
  <c r="D15" i="14"/>
  <c r="G5" i="14"/>
  <c r="C5" i="14"/>
  <c r="E5" i="14"/>
  <c r="D5" i="14"/>
  <c r="G11" i="14"/>
  <c r="E11" i="14"/>
  <c r="F5" i="14"/>
  <c r="H5" i="14"/>
  <c r="I3" i="14"/>
  <c r="I2" i="14"/>
  <c r="C19" i="14" a="1"/>
  <c r="D19" i="14"/>
  <c r="F9" i="14"/>
  <c r="C9" i="14"/>
  <c r="D3" i="14"/>
  <c r="D2" i="14"/>
  <c r="E3" i="14"/>
  <c r="E2" i="14"/>
  <c r="G9" i="14"/>
  <c r="G3" i="14"/>
  <c r="G2" i="14"/>
  <c r="F3" i="14"/>
  <c r="F2" i="14"/>
  <c r="D7" i="14"/>
  <c r="G7" i="14"/>
  <c r="H7" i="14"/>
  <c r="C25" i="14" a="1"/>
  <c r="C25" i="14"/>
  <c r="C17" i="14" a="1"/>
  <c r="C17" i="14"/>
  <c r="C16" i="14"/>
  <c r="C27" i="14" a="1"/>
  <c r="D27" i="14"/>
  <c r="C23" i="14" a="1"/>
  <c r="C23" i="14"/>
  <c r="C11" i="14"/>
  <c r="D9" i="14"/>
  <c r="I7" i="14"/>
  <c r="D11" i="14"/>
  <c r="D13" i="14"/>
  <c r="F11" i="14"/>
  <c r="C21" i="14" a="1"/>
  <c r="G21" i="14"/>
  <c r="I9" i="14"/>
  <c r="E9" i="14"/>
  <c r="I11" i="14"/>
  <c r="E7" i="14"/>
  <c r="C7" i="14"/>
  <c r="H3" i="14"/>
  <c r="H2" i="14"/>
  <c r="D29" i="14"/>
  <c r="C29" i="14"/>
  <c r="G19" i="14"/>
  <c r="I19" i="14"/>
  <c r="H19" i="14"/>
  <c r="C19" i="14"/>
  <c r="F19" i="14"/>
  <c r="E19" i="14"/>
  <c r="C43" i="14"/>
  <c r="H17" i="14"/>
  <c r="H16" i="14"/>
  <c r="G17" i="14"/>
  <c r="G16" i="14"/>
  <c r="E17" i="14"/>
  <c r="E16" i="14"/>
  <c r="E23" i="14"/>
  <c r="C27" i="14"/>
  <c r="I17" i="14"/>
  <c r="I16" i="14"/>
  <c r="I23" i="14"/>
  <c r="D17" i="14"/>
  <c r="D16" i="14"/>
  <c r="F17" i="14"/>
  <c r="F16" i="14"/>
  <c r="C21" i="14"/>
  <c r="D23" i="14"/>
  <c r="F23" i="14"/>
  <c r="H23" i="14"/>
  <c r="F25" i="14"/>
  <c r="G25" i="14"/>
  <c r="H25" i="14"/>
  <c r="G23" i="14"/>
  <c r="I25" i="14"/>
  <c r="E25" i="14"/>
  <c r="D25" i="14"/>
  <c r="D21" i="14"/>
  <c r="E21" i="14"/>
  <c r="F21" i="14"/>
  <c r="C35" i="14" a="1"/>
  <c r="C35" i="14"/>
  <c r="C41" i="14" a="1"/>
  <c r="D41" i="14"/>
  <c r="C37" i="14" a="1"/>
  <c r="I37" i="14"/>
  <c r="C33" i="14" a="1"/>
  <c r="E33" i="14"/>
  <c r="C31" i="14" a="1"/>
  <c r="H31" i="14"/>
  <c r="H30" i="14"/>
  <c r="C39" i="14" a="1"/>
  <c r="I39" i="14"/>
  <c r="H21" i="14"/>
  <c r="I21" i="14"/>
  <c r="D43" i="14"/>
  <c r="H35" i="14"/>
  <c r="D35" i="14"/>
  <c r="F39" i="14"/>
  <c r="C41" i="14"/>
  <c r="E39" i="14"/>
  <c r="G35" i="14"/>
  <c r="C39" i="14"/>
  <c r="F35" i="14"/>
  <c r="I33" i="14"/>
  <c r="C33" i="14"/>
  <c r="C37" i="14"/>
  <c r="G37" i="14"/>
  <c r="C31" i="14"/>
  <c r="C30" i="14"/>
  <c r="G31" i="14"/>
  <c r="G30" i="14"/>
  <c r="F31" i="14"/>
  <c r="F30" i="14"/>
  <c r="D31" i="14"/>
  <c r="D30" i="14"/>
  <c r="I35" i="14"/>
  <c r="F33" i="14"/>
  <c r="C57" i="14"/>
  <c r="E35" i="14"/>
  <c r="E31" i="14"/>
  <c r="E30" i="14"/>
  <c r="E37" i="14"/>
  <c r="D37" i="14"/>
  <c r="F37" i="14"/>
  <c r="H37" i="14"/>
  <c r="C51" i="14" a="1"/>
  <c r="E51" i="14"/>
  <c r="C45" i="14" a="1"/>
  <c r="H45" i="14"/>
  <c r="H44" i="14"/>
  <c r="H33" i="14"/>
  <c r="D33" i="14"/>
  <c r="I31" i="14"/>
  <c r="I30" i="14"/>
  <c r="G33" i="14"/>
  <c r="D39" i="14"/>
  <c r="G39" i="14"/>
  <c r="H39" i="14"/>
  <c r="C49" i="14" a="1"/>
  <c r="I49" i="14"/>
  <c r="C47" i="14" a="1"/>
  <c r="C47" i="14"/>
  <c r="D57" i="14"/>
  <c r="C55" i="14" a="1"/>
  <c r="C53" i="14" a="1"/>
  <c r="F51" i="14"/>
  <c r="D45" i="14"/>
  <c r="D44" i="14"/>
  <c r="H47" i="14"/>
  <c r="G47" i="14"/>
  <c r="D71" i="14"/>
  <c r="I47" i="14"/>
  <c r="H49" i="14"/>
  <c r="E47" i="14"/>
  <c r="C71" i="14"/>
  <c r="C49" i="14"/>
  <c r="C45" i="14"/>
  <c r="C44" i="14"/>
  <c r="G45" i="14"/>
  <c r="G44" i="14"/>
  <c r="D49" i="14"/>
  <c r="E49" i="14"/>
  <c r="I51" i="14"/>
  <c r="I45" i="14"/>
  <c r="I44" i="14"/>
  <c r="F45" i="14"/>
  <c r="F44" i="14"/>
  <c r="F47" i="14"/>
  <c r="G49" i="14"/>
  <c r="E45" i="14"/>
  <c r="E44" i="14"/>
  <c r="F49" i="14"/>
  <c r="D51" i="14"/>
  <c r="H51" i="14"/>
  <c r="C51" i="14"/>
  <c r="G51" i="14"/>
  <c r="D47" i="14"/>
  <c r="C63" i="14" a="1"/>
  <c r="F63" i="14"/>
  <c r="C69" i="14" a="1"/>
  <c r="D69" i="14"/>
  <c r="C65" i="14" a="1"/>
  <c r="F65" i="14"/>
  <c r="C61" i="14" a="1"/>
  <c r="F61" i="14"/>
  <c r="C67" i="14" a="1"/>
  <c r="G67" i="14"/>
  <c r="C59" i="14" a="1"/>
  <c r="C59" i="14"/>
  <c r="C58" i="14"/>
  <c r="C73" i="14" a="1"/>
  <c r="I73" i="14"/>
  <c r="C55" i="14"/>
  <c r="G55" i="14"/>
  <c r="D55" i="14"/>
  <c r="H55" i="14"/>
  <c r="F55" i="14"/>
  <c r="I55" i="14"/>
  <c r="E55" i="14"/>
  <c r="I53" i="14"/>
  <c r="F53" i="14"/>
  <c r="C53" i="14"/>
  <c r="G53" i="14"/>
  <c r="E53" i="14"/>
  <c r="D53" i="14"/>
  <c r="H53" i="14"/>
  <c r="C73" i="14"/>
  <c r="G73" i="14"/>
  <c r="C75" i="14" a="1"/>
  <c r="C75" i="14"/>
  <c r="C83" i="14" a="1"/>
  <c r="C81" i="14" a="1"/>
  <c r="F81" i="14"/>
  <c r="C67" i="14"/>
  <c r="E63" i="14"/>
  <c r="D61" i="14"/>
  <c r="I61" i="14"/>
  <c r="C61" i="14"/>
  <c r="G63" i="14"/>
  <c r="C79" i="14" a="1"/>
  <c r="E79" i="14"/>
  <c r="H61" i="14"/>
  <c r="D85" i="14"/>
  <c r="C85" i="14"/>
  <c r="G61" i="14"/>
  <c r="E61" i="14"/>
  <c r="C77" i="14" a="1"/>
  <c r="D77" i="14"/>
  <c r="I63" i="14"/>
  <c r="C69" i="14"/>
  <c r="E65" i="14"/>
  <c r="I59" i="14"/>
  <c r="I58" i="14"/>
  <c r="H67" i="14"/>
  <c r="E67" i="14"/>
  <c r="D63" i="14"/>
  <c r="H63" i="14"/>
  <c r="C63" i="14"/>
  <c r="H65" i="14"/>
  <c r="C65" i="14"/>
  <c r="D65" i="14"/>
  <c r="G59" i="14"/>
  <c r="G58" i="14"/>
  <c r="F59" i="14"/>
  <c r="F58" i="14"/>
  <c r="D59" i="14"/>
  <c r="D58" i="14"/>
  <c r="I67" i="14"/>
  <c r="H59" i="14"/>
  <c r="H58" i="14"/>
  <c r="I65" i="14"/>
  <c r="D67" i="14"/>
  <c r="G65" i="14"/>
  <c r="E59" i="14"/>
  <c r="E58" i="14"/>
  <c r="F67" i="14"/>
  <c r="H73" i="14"/>
  <c r="E73" i="14"/>
  <c r="E72" i="14"/>
  <c r="D73" i="14"/>
  <c r="F73" i="14"/>
  <c r="D75" i="14"/>
  <c r="F75" i="14"/>
  <c r="E75" i="14"/>
  <c r="I75" i="14"/>
  <c r="G75" i="14"/>
  <c r="H75" i="14"/>
  <c r="D81" i="14"/>
  <c r="C81" i="14"/>
  <c r="G81" i="14"/>
  <c r="C91" i="14" a="1"/>
  <c r="E91" i="14"/>
  <c r="H79" i="14"/>
  <c r="D99" i="14"/>
  <c r="D79" i="14"/>
  <c r="I81" i="14"/>
  <c r="C93" i="14" a="1"/>
  <c r="I93" i="14"/>
  <c r="H81" i="14"/>
  <c r="E81" i="14"/>
  <c r="C83" i="14"/>
  <c r="D83" i="14"/>
  <c r="D72" i="14"/>
  <c r="C72" i="14"/>
  <c r="C89" i="14" a="1"/>
  <c r="C87" i="14" a="1"/>
  <c r="F72" i="14"/>
  <c r="C99" i="14"/>
  <c r="I72" i="14"/>
  <c r="G72" i="14"/>
  <c r="H72" i="14"/>
  <c r="F77" i="14"/>
  <c r="I77" i="14"/>
  <c r="G77" i="14"/>
  <c r="H77" i="14"/>
  <c r="E77" i="14"/>
  <c r="C77" i="14"/>
  <c r="C79" i="14"/>
  <c r="G79" i="14"/>
  <c r="I79" i="14"/>
  <c r="F79" i="14"/>
  <c r="C95" i="14" a="1"/>
  <c r="C97" i="14" a="1"/>
  <c r="C91" i="14"/>
  <c r="C101" i="14" a="1"/>
  <c r="I101" i="14"/>
  <c r="I100" i="14"/>
  <c r="G91" i="14"/>
  <c r="C111" i="14" a="1"/>
  <c r="C111" i="14"/>
  <c r="H91" i="14"/>
  <c r="C105" i="14" a="1"/>
  <c r="F105" i="14"/>
  <c r="C103" i="14" a="1"/>
  <c r="C103" i="14"/>
  <c r="E93" i="14"/>
  <c r="D91" i="14"/>
  <c r="D113" i="14"/>
  <c r="F91" i="14"/>
  <c r="I91" i="14"/>
  <c r="G93" i="14"/>
  <c r="H93" i="14"/>
  <c r="D93" i="14"/>
  <c r="C113" i="14"/>
  <c r="C109" i="14" a="1"/>
  <c r="F109" i="14"/>
  <c r="C107" i="14" a="1"/>
  <c r="C107" i="14"/>
  <c r="C93" i="14"/>
  <c r="F93" i="14"/>
  <c r="F89" i="14"/>
  <c r="H89" i="14"/>
  <c r="G89" i="14"/>
  <c r="C89" i="14"/>
  <c r="I89" i="14"/>
  <c r="E89" i="14"/>
  <c r="D89" i="14"/>
  <c r="H87" i="14"/>
  <c r="H86" i="14"/>
  <c r="F87" i="14"/>
  <c r="F86" i="14"/>
  <c r="D87" i="14"/>
  <c r="D86" i="14"/>
  <c r="C87" i="14"/>
  <c r="C86" i="14"/>
  <c r="I87" i="14"/>
  <c r="I86" i="14"/>
  <c r="E87" i="14"/>
  <c r="E86" i="14"/>
  <c r="G87" i="14"/>
  <c r="G86" i="14"/>
  <c r="I97" i="14"/>
  <c r="D97" i="14"/>
  <c r="G97" i="14"/>
  <c r="E97" i="14"/>
  <c r="H97" i="14"/>
  <c r="F97" i="14"/>
  <c r="C97" i="14"/>
  <c r="I95" i="14"/>
  <c r="C95" i="14"/>
  <c r="F95" i="14"/>
  <c r="H95" i="14"/>
  <c r="G95" i="14"/>
  <c r="E95" i="14"/>
  <c r="D95" i="14"/>
  <c r="E101" i="14"/>
  <c r="E100" i="14"/>
  <c r="D101" i="14"/>
  <c r="D100" i="14"/>
  <c r="D111" i="14"/>
  <c r="E103" i="14"/>
  <c r="H101" i="14"/>
  <c r="H100" i="14"/>
  <c r="C119" i="14" a="1"/>
  <c r="D119" i="14"/>
  <c r="G101" i="14"/>
  <c r="G100" i="14"/>
  <c r="F101" i="14"/>
  <c r="F100" i="14"/>
  <c r="D103" i="14"/>
  <c r="C101" i="14"/>
  <c r="C100" i="14"/>
  <c r="C115" i="14" a="1"/>
  <c r="G115" i="14"/>
  <c r="G114" i="14"/>
  <c r="D105" i="14"/>
  <c r="C123" i="14" a="1"/>
  <c r="H123" i="14"/>
  <c r="C105" i="14"/>
  <c r="H105" i="14"/>
  <c r="I105" i="14"/>
  <c r="I103" i="14"/>
  <c r="F103" i="14"/>
  <c r="H103" i="14"/>
  <c r="G103" i="14"/>
  <c r="D127" i="14"/>
  <c r="C121" i="14" a="1"/>
  <c r="F121" i="14"/>
  <c r="E105" i="14"/>
  <c r="G105" i="14"/>
  <c r="C125" i="14" a="1"/>
  <c r="C125" i="14"/>
  <c r="C127" i="14"/>
  <c r="D107" i="14"/>
  <c r="E107" i="14"/>
  <c r="C117" i="14" a="1"/>
  <c r="G117" i="14"/>
  <c r="H107" i="14"/>
  <c r="I107" i="14"/>
  <c r="I109" i="14"/>
  <c r="H109" i="14"/>
  <c r="C109" i="14"/>
  <c r="F107" i="14"/>
  <c r="E109" i="14"/>
  <c r="G109" i="14"/>
  <c r="G107" i="14"/>
  <c r="D109" i="14"/>
  <c r="C129" i="14" a="1"/>
  <c r="C129" i="14"/>
  <c r="I119" i="14"/>
  <c r="F119" i="14"/>
  <c r="E119" i="14"/>
  <c r="H119" i="14"/>
  <c r="C119" i="14"/>
  <c r="G119" i="14"/>
  <c r="I115" i="14"/>
  <c r="I114" i="14"/>
  <c r="C133" i="14" a="1"/>
  <c r="E133" i="14"/>
  <c r="I123" i="14"/>
  <c r="D123" i="14"/>
  <c r="D115" i="14"/>
  <c r="D114" i="14"/>
  <c r="C121" i="14"/>
  <c r="F115" i="14"/>
  <c r="F114" i="14"/>
  <c r="C115" i="14"/>
  <c r="C114" i="14"/>
  <c r="E123" i="14"/>
  <c r="C137" i="14" a="1"/>
  <c r="G137" i="14"/>
  <c r="C139" i="14" a="1"/>
  <c r="C139" i="14"/>
  <c r="C123" i="14"/>
  <c r="F123" i="14"/>
  <c r="E115" i="14"/>
  <c r="E114" i="14"/>
  <c r="H115" i="14"/>
  <c r="H114" i="14"/>
  <c r="I117" i="14"/>
  <c r="C135" i="14" a="1"/>
  <c r="D135" i="14"/>
  <c r="F117" i="14"/>
  <c r="C141" i="14"/>
  <c r="H121" i="14"/>
  <c r="E121" i="14"/>
  <c r="D141" i="14"/>
  <c r="I121" i="14"/>
  <c r="G123" i="14"/>
  <c r="G121" i="14"/>
  <c r="D125" i="14"/>
  <c r="C131" i="14" a="1"/>
  <c r="H131" i="14"/>
  <c r="E117" i="14"/>
  <c r="D121" i="14"/>
  <c r="H117" i="14"/>
  <c r="D117" i="14"/>
  <c r="C117" i="14"/>
  <c r="H129" i="14"/>
  <c r="H128" i="14"/>
  <c r="F129" i="14"/>
  <c r="F128" i="14"/>
  <c r="E129" i="14"/>
  <c r="E128" i="14"/>
  <c r="G129" i="14"/>
  <c r="G128" i="14"/>
  <c r="D129" i="14"/>
  <c r="D128" i="14"/>
  <c r="I129" i="14"/>
  <c r="I128" i="14"/>
  <c r="C133" i="14"/>
  <c r="D133" i="14"/>
  <c r="I133" i="14"/>
  <c r="F133" i="14"/>
  <c r="G133" i="14"/>
  <c r="H133" i="14"/>
  <c r="I135" i="14"/>
  <c r="H135" i="14"/>
  <c r="H137" i="14"/>
  <c r="F137" i="14"/>
  <c r="C153" i="14" a="1"/>
  <c r="C153" i="14"/>
  <c r="C145" i="14" a="1"/>
  <c r="G145" i="14"/>
  <c r="C137" i="14"/>
  <c r="I137" i="14"/>
  <c r="C128" i="14"/>
  <c r="D155" i="14"/>
  <c r="C147" i="14" a="1"/>
  <c r="C147" i="14"/>
  <c r="D139" i="14"/>
  <c r="C149" i="14" a="1"/>
  <c r="C149" i="14"/>
  <c r="E137" i="14"/>
  <c r="D137" i="14"/>
  <c r="C155" i="14"/>
  <c r="C151" i="14" a="1"/>
  <c r="G151" i="14"/>
  <c r="C135" i="14"/>
  <c r="F135" i="14"/>
  <c r="C131" i="14"/>
  <c r="C143" i="14" a="1"/>
  <c r="C143" i="14"/>
  <c r="C142" i="14"/>
  <c r="F131" i="14"/>
  <c r="G135" i="14"/>
  <c r="E135" i="14"/>
  <c r="I131" i="14"/>
  <c r="G131" i="14"/>
  <c r="E131" i="14"/>
  <c r="D131" i="14"/>
  <c r="I145" i="14"/>
  <c r="C165" i="14" a="1"/>
  <c r="D165" i="14"/>
  <c r="D153" i="14"/>
  <c r="E145" i="14"/>
  <c r="F145" i="14"/>
  <c r="C145" i="14"/>
  <c r="H145" i="14"/>
  <c r="D145" i="14"/>
  <c r="E147" i="14"/>
  <c r="H147" i="14"/>
  <c r="I147" i="14"/>
  <c r="D147" i="14"/>
  <c r="F147" i="14"/>
  <c r="G147" i="14"/>
  <c r="C157" i="14" a="1"/>
  <c r="E157" i="14"/>
  <c r="E156" i="14"/>
  <c r="C161" i="14" a="1"/>
  <c r="C161" i="14"/>
  <c r="E143" i="14"/>
  <c r="E142" i="14"/>
  <c r="G149" i="14"/>
  <c r="C159" i="14" a="1"/>
  <c r="H159" i="14"/>
  <c r="H151" i="14"/>
  <c r="C163" i="14" a="1"/>
  <c r="G163" i="14"/>
  <c r="F143" i="14"/>
  <c r="F142" i="14"/>
  <c r="H149" i="14"/>
  <c r="E151" i="14"/>
  <c r="F149" i="14"/>
  <c r="I149" i="14"/>
  <c r="I151" i="14"/>
  <c r="I143" i="14"/>
  <c r="I142" i="14"/>
  <c r="G143" i="14"/>
  <c r="G142" i="14"/>
  <c r="D149" i="14"/>
  <c r="E149" i="14"/>
  <c r="D151" i="14"/>
  <c r="C151" i="14"/>
  <c r="D143" i="14"/>
  <c r="D142" i="14"/>
  <c r="H143" i="14"/>
  <c r="H142" i="14"/>
  <c r="F151" i="14"/>
  <c r="F165" i="14"/>
  <c r="H165" i="14"/>
  <c r="G165" i="14"/>
  <c r="C165" i="14"/>
  <c r="E165" i="14"/>
  <c r="I165" i="14"/>
  <c r="D163" i="14"/>
  <c r="D157" i="14"/>
  <c r="D156" i="14"/>
  <c r="H157" i="14"/>
  <c r="H156" i="14"/>
  <c r="I157" i="14"/>
  <c r="I156" i="14"/>
  <c r="C157" i="14"/>
  <c r="C156" i="14"/>
  <c r="I163" i="14"/>
  <c r="F157" i="14"/>
  <c r="F156" i="14"/>
  <c r="G157" i="14"/>
  <c r="G156" i="14"/>
  <c r="C163" i="14"/>
  <c r="E161" i="14"/>
  <c r="I161" i="14"/>
  <c r="F161" i="14"/>
  <c r="G161" i="14"/>
  <c r="D161" i="14"/>
  <c r="H161" i="14"/>
  <c r="D159" i="14"/>
  <c r="I159" i="14"/>
  <c r="F159" i="14"/>
  <c r="C159" i="14"/>
  <c r="G159" i="14"/>
  <c r="E159" i="14"/>
  <c r="E163" i="14"/>
  <c r="H163" i="14"/>
  <c r="F163" i="14"/>
</calcChain>
</file>

<file path=xl/sharedStrings.xml><?xml version="1.0" encoding="utf-8"?>
<sst xmlns="http://schemas.openxmlformats.org/spreadsheetml/2006/main" count="147" uniqueCount="57">
  <si>
    <t>Notes:</t>
  </si>
  <si>
    <t>MONDAY</t>
  </si>
  <si>
    <t>August</t>
  </si>
  <si>
    <t>Staff Day Preschool closed</t>
  </si>
  <si>
    <t>CLOSED AUTUMN BREAK</t>
  </si>
  <si>
    <t>CLOSED  CHRISTMAS BREAK</t>
  </si>
  <si>
    <t>CLOSED WINTER BREAK</t>
  </si>
  <si>
    <t>CLOSED EASTER BREAK</t>
  </si>
  <si>
    <t xml:space="preserve">CLOSED KRISTI HIMMELFARTS </t>
  </si>
  <si>
    <t>CLOSED SUMMER BREAK</t>
  </si>
  <si>
    <t>Preschool closed</t>
  </si>
  <si>
    <t>Without Parent Participation</t>
  </si>
  <si>
    <t>With Parent Participation</t>
  </si>
  <si>
    <t xml:space="preserve">Parent Info Evening </t>
  </si>
  <si>
    <t>BACK TO SCHOOL</t>
  </si>
  <si>
    <t>SHOW ME DAY 
14:00 - 17:00</t>
  </si>
  <si>
    <t>Fastelavn</t>
  </si>
  <si>
    <t>Easter egg hunt</t>
  </si>
  <si>
    <t>Thanksgiving</t>
  </si>
  <si>
    <t xml:space="preserve">Halloween </t>
  </si>
  <si>
    <t>WINTER CONCERT - 14:00</t>
  </si>
  <si>
    <t>Easter</t>
  </si>
  <si>
    <t>Grundlovsdag Preschool closed</t>
  </si>
  <si>
    <t xml:space="preserve"> </t>
  </si>
  <si>
    <r>
      <t>MARIA MONTESSORI'S BIRTHDAY</t>
    </r>
    <r>
      <rPr>
        <b/>
        <sz val="8"/>
        <color theme="1"/>
        <rFont val="Century Gothic"/>
        <family val="2"/>
      </rPr>
      <t xml:space="preserve"> (1870)</t>
    </r>
  </si>
  <si>
    <t>Celebrate Fastelavn (2nd March)</t>
  </si>
  <si>
    <t>World Book Day</t>
  </si>
  <si>
    <t>c</t>
  </si>
  <si>
    <t>Celebrate Diwali</t>
  </si>
  <si>
    <t>St Patrick's Day</t>
  </si>
  <si>
    <t>HOLI -  Indian festival of colours</t>
  </si>
  <si>
    <t>Dr Seuss' birthday (2nd March)</t>
  </si>
  <si>
    <t>SUMMER CONCERT 14:00</t>
  </si>
  <si>
    <t>Earth Day</t>
  </si>
  <si>
    <t>Chinese New Year - Year of the Snake</t>
  </si>
  <si>
    <t>STAFF DAY - preschool closed</t>
  </si>
  <si>
    <r>
      <t>Preschool Anniversary Valby</t>
    </r>
    <r>
      <rPr>
        <b/>
        <sz val="10"/>
        <color theme="1"/>
        <rFont val="Century Gothic"/>
        <family val="2"/>
      </rPr>
      <t>-13 years</t>
    </r>
  </si>
  <si>
    <t>THE THEMES FOR AUGUST ARE: Nutrition, bee life cycle and parts of the bird</t>
  </si>
  <si>
    <t>THE THEMES FOR SEPTEMBER ARE: Autumn season and weather cycle</t>
  </si>
  <si>
    <t>THE THEMES FOR NOVEMBER ARE: Ocean life and Thanksgiving</t>
  </si>
  <si>
    <t>LAST DAY OF SCHOOL - We close at 14:00</t>
  </si>
  <si>
    <t>THE THEMES FOR DECEMBER ARE: Winter season, Antarctica, the Artic and Christmas around the world</t>
  </si>
  <si>
    <t>THE THEMES FOR JANUARY ARE: The solar system, the universe, the star life cycle, constellations, moon phases and layers of the sun.</t>
  </si>
  <si>
    <t>THE THEMES FOR FEBRUARY ARE: Transportation, community, homes, professions, Chinese New Year and Valentine's day.</t>
  </si>
  <si>
    <t>THE THEMES FOR MARCH ARE: Animals around the world, mammals and amphibians, parts of the flower, Easter</t>
  </si>
  <si>
    <t>FIRST DAY OF SPRING!</t>
  </si>
  <si>
    <t>THE THEMES FOR APRIL ARE: Life cycles</t>
  </si>
  <si>
    <t>THE THEMES FOR MAY ARE: Dinosaurs and fossils, frog life cycle, planting seeds, volcanoes</t>
  </si>
  <si>
    <t xml:space="preserve">THE THEMES FOR JUNE ARE: Summer season and Egypt/Pyramids </t>
  </si>
  <si>
    <t>SUMMER SCHOOL Frederikbserg</t>
  </si>
  <si>
    <t>SUMMER SCHOOL-We close at 15:00</t>
  </si>
  <si>
    <t>Animal Show</t>
  </si>
  <si>
    <t>THE THEMES FOR OCTOBER ARE: Skeleton, body parts, spiders, bats and pumpkins</t>
  </si>
  <si>
    <t>OUTING: BLUE PLANET</t>
  </si>
  <si>
    <t>Pajama Day</t>
  </si>
  <si>
    <t>St Martin's Day - MAGUSTO</t>
  </si>
  <si>
    <t>Pinsedag Preschool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</si>
</sst>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0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b/>
      <sz val="16"/>
      <color rgb="FFC00000"/>
      <name val="Century Gothic"/>
      <family val="1"/>
    </font>
    <font>
      <sz val="11"/>
      <color rgb="FFC00000"/>
      <name val="Trebuchet MS"/>
      <family val="2"/>
      <scheme val="minor"/>
    </font>
    <font>
      <sz val="12"/>
      <color theme="1"/>
      <name val="Century Gothic"/>
      <family val="1"/>
    </font>
    <font>
      <b/>
      <sz val="18"/>
      <name val="Century Gothic"/>
      <family val="1"/>
    </font>
    <font>
      <sz val="15"/>
      <color theme="1"/>
      <name val="Century Gothic"/>
      <family val="1"/>
    </font>
    <font>
      <sz val="12"/>
      <color theme="1"/>
      <name val="Century Gothic"/>
      <family val="2"/>
    </font>
    <font>
      <sz val="12"/>
      <color theme="1"/>
      <name val="Arial"/>
      <family val="2"/>
      <scheme val="major"/>
    </font>
    <font>
      <b/>
      <sz val="12"/>
      <color theme="1"/>
      <name val="Century Gothic"/>
      <family val="2"/>
    </font>
    <font>
      <b/>
      <sz val="12"/>
      <color theme="1"/>
      <name val="Century Gothic"/>
      <family val="1"/>
    </font>
    <font>
      <sz val="16"/>
      <color theme="0"/>
      <name val="Trebuchet MS"/>
      <family val="2"/>
      <scheme val="minor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6"/>
      <name val="Trebuchet MS"/>
      <family val="2"/>
      <scheme val="minor"/>
    </font>
    <font>
      <b/>
      <sz val="12"/>
      <color theme="1"/>
      <name val="Arial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6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</cellStyleXfs>
  <cellXfs count="44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0" fontId="19" fillId="0" borderId="0" xfId="0" applyFont="1" applyAlignment="1">
      <alignment horizontal="center" vertical="center"/>
    </xf>
    <xf numFmtId="0" fontId="20" fillId="0" borderId="6" xfId="6" applyNumberFormat="1" applyFont="1" applyFill="1">
      <alignment horizontal="left" vertical="top" wrapText="1" indent="1"/>
    </xf>
    <xf numFmtId="164" fontId="9" fillId="12" borderId="9" xfId="5" applyFill="1">
      <alignment horizontal="left" vertical="center" wrapText="1" indent="1"/>
    </xf>
    <xf numFmtId="164" fontId="9" fillId="12" borderId="4" xfId="5" applyFill="1" applyBorder="1">
      <alignment horizontal="left" vertical="center" wrapText="1" indent="1"/>
    </xf>
    <xf numFmtId="0" fontId="12" fillId="12" borderId="6" xfId="6" applyNumberFormat="1" applyFill="1">
      <alignment horizontal="left" vertical="top" wrapText="1" indent="1"/>
    </xf>
    <xf numFmtId="0" fontId="12" fillId="12" borderId="5" xfId="6" applyNumberFormat="1" applyFill="1" applyBorder="1">
      <alignment horizontal="left" vertical="top" wrapText="1" indent="1"/>
    </xf>
    <xf numFmtId="0" fontId="12" fillId="12" borderId="12" xfId="6" applyNumberFormat="1" applyFill="1" applyBorder="1">
      <alignment horizontal="left" vertical="top" wrapText="1" indent="1"/>
    </xf>
    <xf numFmtId="0" fontId="12" fillId="12" borderId="7" xfId="6" applyNumberFormat="1" applyFill="1" applyBorder="1">
      <alignment horizontal="left" vertical="top" wrapText="1" indent="1"/>
    </xf>
    <xf numFmtId="0" fontId="18" fillId="13" borderId="6" xfId="6" applyNumberFormat="1" applyFont="1" applyFill="1">
      <alignment horizontal="left" vertical="top" wrapText="1" indent="1"/>
    </xf>
    <xf numFmtId="0" fontId="18" fillId="10" borderId="6" xfId="6" applyNumberFormat="1" applyFont="1" applyFill="1">
      <alignment horizontal="left" vertical="top" wrapText="1" indent="1"/>
    </xf>
    <xf numFmtId="0" fontId="18" fillId="9" borderId="6" xfId="6" applyNumberFormat="1" applyFont="1" applyFill="1">
      <alignment horizontal="left" vertical="top" wrapText="1" indent="1"/>
    </xf>
    <xf numFmtId="0" fontId="18" fillId="11" borderId="6" xfId="6" applyNumberFormat="1" applyFont="1" applyFill="1">
      <alignment horizontal="left" vertical="top" wrapText="1" indent="1"/>
    </xf>
    <xf numFmtId="0" fontId="22" fillId="0" borderId="6" xfId="6" applyNumberFormat="1" applyFont="1" applyFill="1">
      <alignment horizontal="left" vertical="top" wrapText="1" indent="1"/>
    </xf>
    <xf numFmtId="0" fontId="21" fillId="9" borderId="6" xfId="6" applyNumberFormat="1" applyFont="1" applyFill="1">
      <alignment horizontal="left" vertical="top" wrapText="1" indent="1"/>
    </xf>
    <xf numFmtId="0" fontId="23" fillId="10" borderId="6" xfId="6" applyNumberFormat="1" applyFont="1" applyFill="1">
      <alignment horizontal="left" vertical="top" wrapText="1" indent="1"/>
    </xf>
    <xf numFmtId="0" fontId="24" fillId="13" borderId="6" xfId="6" applyNumberFormat="1" applyFont="1" applyFill="1">
      <alignment horizontal="left" vertical="top" wrapText="1" indent="1"/>
    </xf>
    <xf numFmtId="0" fontId="24" fillId="10" borderId="6" xfId="6" applyNumberFormat="1" applyFont="1" applyFill="1">
      <alignment horizontal="left" vertical="top" wrapText="1" indent="1"/>
    </xf>
    <xf numFmtId="0" fontId="23" fillId="13" borderId="6" xfId="6" applyNumberFormat="1" applyFont="1" applyFill="1">
      <alignment horizontal="left" vertical="top" wrapText="1" indent="1"/>
    </xf>
    <xf numFmtId="0" fontId="24" fillId="11" borderId="6" xfId="6" applyNumberFormat="1" applyFont="1" applyFill="1">
      <alignment horizontal="left" vertical="top" wrapText="1" indent="1"/>
    </xf>
    <xf numFmtId="0" fontId="24" fillId="11" borderId="6" xfId="6" applyNumberFormat="1" applyFont="1" applyFill="1" applyAlignment="1">
      <alignment horizontal="center" vertical="top" wrapText="1"/>
    </xf>
    <xf numFmtId="164" fontId="25" fillId="12" borderId="9" xfId="5" applyFont="1" applyFill="1">
      <alignment horizontal="left" vertical="center" wrapText="1" indent="1"/>
    </xf>
    <xf numFmtId="0" fontId="23" fillId="10" borderId="6" xfId="6" applyNumberFormat="1" applyFont="1" applyFill="1" applyAlignment="1">
      <alignment horizontal="center" vertical="top" wrapText="1"/>
    </xf>
    <xf numFmtId="0" fontId="12" fillId="0" borderId="15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164" fontId="28" fillId="0" borderId="9" xfId="5" applyFont="1" applyFill="1">
      <alignment horizontal="left" vertical="center" wrapText="1" indent="1"/>
    </xf>
    <xf numFmtId="0" fontId="21" fillId="11" borderId="6" xfId="6" applyNumberFormat="1" applyFont="1" applyFill="1">
      <alignment horizontal="left" vertical="top" wrapText="1" indent="1"/>
    </xf>
    <xf numFmtId="0" fontId="29" fillId="0" borderId="6" xfId="6" applyNumberFormat="1" applyFont="1" applyFill="1">
      <alignment horizontal="left" vertical="top" wrapText="1" indent="1"/>
    </xf>
    <xf numFmtId="0" fontId="16" fillId="0" borderId="0" xfId="7" applyNumberFormat="1" applyFont="1" applyFill="1">
      <alignment horizontal="left" vertical="top" wrapText="1" indent="1"/>
    </xf>
    <xf numFmtId="0" fontId="17" fillId="0" borderId="0" xfId="7" applyNumberFormat="1" applyFont="1" applyFill="1">
      <alignment horizontal="left" vertical="top" wrapText="1" indent="1"/>
    </xf>
    <xf numFmtId="0" fontId="7" fillId="0" borderId="0" xfId="2">
      <alignment horizontal="left" indent="3"/>
    </xf>
    <xf numFmtId="164" fontId="11" fillId="0" borderId="8" xfId="8">
      <alignment horizontal="left" vertical="center" wrapText="1" indent="1"/>
    </xf>
    <xf numFmtId="164" fontId="0" fillId="0" borderId="8" xfId="8" applyFont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164" fontId="11" fillId="0" borderId="13" xfId="8" applyBorder="1">
      <alignment horizontal="left" vertical="center" wrapText="1" indent="1"/>
    </xf>
    <xf numFmtId="164" fontId="11" fillId="0" borderId="14" xfId="8" applyBorder="1">
      <alignment horizontal="left" vertical="center" wrapText="1" indent="1"/>
    </xf>
    <xf numFmtId="0" fontId="16" fillId="0" borderId="0" xfId="7" applyNumberFormat="1" applyFont="1" applyFill="1" applyAlignment="1">
      <alignment horizontal="left" vertical="top" wrapTex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49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C6C59"/>
      <color rgb="FFD87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M170"/>
  <sheetViews>
    <sheetView showGridLines="0" tabSelected="1" topLeftCell="A126" zoomScale="80" zoomScaleNormal="80" zoomScaleSheetLayoutView="106" workbookViewId="0">
      <selection activeCell="C130" sqref="C130"/>
    </sheetView>
  </sheetViews>
  <sheetFormatPr defaultColWidth="8.625" defaultRowHeight="16.5" x14ac:dyDescent="0.3"/>
  <cols>
    <col min="2" max="2" width="2" customWidth="1"/>
    <col min="3" max="9" width="17.625" customWidth="1"/>
    <col min="10" max="10" width="2.5" customWidth="1"/>
    <col min="15" max="15" width="6.625" customWidth="1"/>
  </cols>
  <sheetData>
    <row r="1" spans="1:9" ht="54" customHeight="1" x14ac:dyDescent="0.7">
      <c r="B1" s="2"/>
      <c r="C1" s="1">
        <v>2024</v>
      </c>
      <c r="D1" s="37" t="s">
        <v>2</v>
      </c>
      <c r="E1" s="37"/>
      <c r="F1" s="37"/>
      <c r="G1" s="18" t="s">
        <v>10</v>
      </c>
      <c r="H1" s="17" t="s">
        <v>12</v>
      </c>
      <c r="I1" s="16" t="s">
        <v>11</v>
      </c>
    </row>
    <row r="2" spans="1:9" ht="14.25" customHeight="1" x14ac:dyDescent="0.3">
      <c r="B2" s="3"/>
      <c r="C2" s="5" t="s">
        <v>1</v>
      </c>
      <c r="D2" s="6" t="str">
        <f t="shared" ref="D2:I2" si="0">UPPER(TEXT(D3,"dddd"))</f>
        <v>TUESDAY</v>
      </c>
      <c r="E2" s="5" t="str">
        <f t="shared" si="0"/>
        <v>WEDNESDAY</v>
      </c>
      <c r="F2" s="6" t="str">
        <f t="shared" si="0"/>
        <v>THURSDAY</v>
      </c>
      <c r="G2" s="5" t="str">
        <f t="shared" si="0"/>
        <v>FRIDAY</v>
      </c>
      <c r="H2" s="6" t="str">
        <f t="shared" si="0"/>
        <v>SATURDAY</v>
      </c>
      <c r="I2" s="5" t="str">
        <f t="shared" si="0"/>
        <v>SUNDAY</v>
      </c>
    </row>
    <row r="3" spans="1:9" ht="16.5" customHeight="1" x14ac:dyDescent="0.3">
      <c r="C3" s="10">
        <f t="array" ref="C3:I3">Days+1+DATE(Calendar1Year,Calendar1MonthOption,1)-WEEKDAY(DATE(Calendar1Year,Calendar1MonthOption,1),WeekdayOption)</f>
        <v>45502</v>
      </c>
      <c r="D3" s="10">
        <v>45503</v>
      </c>
      <c r="E3" s="10">
        <v>45504</v>
      </c>
      <c r="F3" s="4">
        <v>45505</v>
      </c>
      <c r="G3" s="4">
        <v>45506</v>
      </c>
      <c r="H3" s="10">
        <v>45507</v>
      </c>
      <c r="I3" s="11">
        <v>45508</v>
      </c>
    </row>
    <row r="4" spans="1:9" ht="56.25" customHeight="1" x14ac:dyDescent="0.3">
      <c r="A4" s="8">
        <v>31</v>
      </c>
      <c r="C4" s="12"/>
      <c r="D4" s="12"/>
      <c r="E4" s="12"/>
      <c r="F4" s="18" t="s">
        <v>35</v>
      </c>
      <c r="G4" s="19" t="s">
        <v>14</v>
      </c>
      <c r="H4" s="12"/>
      <c r="I4" s="13"/>
    </row>
    <row r="5" spans="1:9" ht="16.5" customHeight="1" x14ac:dyDescent="0.3">
      <c r="C5" s="4">
        <f t="array" ref="C5:I5">Days+8+DATE(Calendar1Year,Calendar1MonthOption,1)-WEEKDAY(DATE(Calendar1Year,Calendar1MonthOption,1),WeekdayOption)</f>
        <v>45509</v>
      </c>
      <c r="D5" s="4">
        <v>45510</v>
      </c>
      <c r="E5" s="4">
        <v>45511</v>
      </c>
      <c r="F5" s="4">
        <v>45512</v>
      </c>
      <c r="G5" s="4">
        <v>45513</v>
      </c>
      <c r="H5" s="10">
        <v>45514</v>
      </c>
      <c r="I5" s="11">
        <v>45515</v>
      </c>
    </row>
    <row r="6" spans="1:9" ht="56.25" customHeight="1" x14ac:dyDescent="0.3">
      <c r="A6" s="8">
        <v>32</v>
      </c>
      <c r="C6" s="7"/>
      <c r="D6" s="7"/>
      <c r="E6" s="7"/>
      <c r="F6" s="7"/>
      <c r="G6" s="7"/>
      <c r="H6" s="12"/>
      <c r="I6" s="14"/>
    </row>
    <row r="7" spans="1:9" ht="16.5" customHeight="1" x14ac:dyDescent="0.3">
      <c r="C7" s="4">
        <f t="array" ref="C7:I7">Days+15+DATE(Calendar1Year,Calendar1MonthOption,1)-WEEKDAY(DATE(Calendar1Year,Calendar1MonthOption,1),WeekdayOption)</f>
        <v>45516</v>
      </c>
      <c r="D7" s="4">
        <v>45517</v>
      </c>
      <c r="E7" s="4">
        <v>45518</v>
      </c>
      <c r="F7" s="4">
        <v>45519</v>
      </c>
      <c r="G7" s="4">
        <v>45520</v>
      </c>
      <c r="H7" s="10">
        <v>45521</v>
      </c>
      <c r="I7" s="11">
        <v>45522</v>
      </c>
    </row>
    <row r="8" spans="1:9" ht="56.25" customHeight="1" x14ac:dyDescent="0.3">
      <c r="A8" s="8">
        <v>33</v>
      </c>
      <c r="C8" s="7"/>
      <c r="D8" s="7"/>
      <c r="E8" s="7"/>
      <c r="F8" s="7"/>
      <c r="G8" s="22" t="s">
        <v>36</v>
      </c>
      <c r="H8" s="12"/>
      <c r="I8" s="13"/>
    </row>
    <row r="9" spans="1:9" ht="16.5" customHeight="1" x14ac:dyDescent="0.3">
      <c r="C9" s="4">
        <f t="array" ref="C9:I9">Days+22+DATE(Calendar1Year,Calendar1MonthOption,1)-WEEKDAY(DATE(Calendar1Year,Calendar1MonthOption,1),WeekdayOption)</f>
        <v>45523</v>
      </c>
      <c r="D9" s="4">
        <v>45524</v>
      </c>
      <c r="E9" s="4">
        <v>45525</v>
      </c>
      <c r="F9" s="4">
        <v>45526</v>
      </c>
      <c r="G9" s="4">
        <v>45527</v>
      </c>
      <c r="H9" s="10">
        <v>45528</v>
      </c>
      <c r="I9" s="11">
        <v>45529</v>
      </c>
    </row>
    <row r="10" spans="1:9" ht="56.25" customHeight="1" x14ac:dyDescent="0.3">
      <c r="A10" s="8">
        <v>34</v>
      </c>
      <c r="C10" s="7"/>
      <c r="D10" s="7"/>
      <c r="E10" s="7"/>
      <c r="F10" s="7"/>
      <c r="G10" s="7"/>
      <c r="H10" s="12"/>
      <c r="I10" s="13"/>
    </row>
    <row r="11" spans="1:9" ht="16.5" customHeight="1" x14ac:dyDescent="0.3">
      <c r="C11" s="4">
        <f t="array" ref="C11:I11">Days+29+DATE(Calendar1Year,Calendar1MonthOption,1)-WEEKDAY(DATE(Calendar1Year,Calendar1MonthOption,1),WeekdayOption)</f>
        <v>45530</v>
      </c>
      <c r="D11" s="4">
        <v>45531</v>
      </c>
      <c r="E11" s="4">
        <v>45532</v>
      </c>
      <c r="F11" s="4">
        <v>45533</v>
      </c>
      <c r="G11" s="4">
        <v>45534</v>
      </c>
      <c r="H11" s="10">
        <v>45535</v>
      </c>
      <c r="I11" s="11">
        <v>45536</v>
      </c>
    </row>
    <row r="12" spans="1:9" ht="57" customHeight="1" x14ac:dyDescent="0.3">
      <c r="A12" s="8">
        <v>35</v>
      </c>
      <c r="C12" s="7"/>
      <c r="D12" s="7"/>
      <c r="E12" s="7"/>
      <c r="F12" s="7"/>
      <c r="G12" s="7"/>
      <c r="H12" s="25" t="s">
        <v>24</v>
      </c>
      <c r="I12" s="13"/>
    </row>
    <row r="13" spans="1:9" ht="16.5" customHeight="1" x14ac:dyDescent="0.3">
      <c r="C13" s="10">
        <f t="array" ref="C13:D13">Days+36+DATE(Calendar1Year,Calendar1MonthOption,1)-WEEKDAY(DATE(Calendar1Year,Calendar1MonthOption,1),WeekdayOption)</f>
        <v>45537</v>
      </c>
      <c r="D13" s="10">
        <v>45538</v>
      </c>
      <c r="E13" s="40" t="s">
        <v>0</v>
      </c>
      <c r="F13" s="40"/>
      <c r="G13" s="40"/>
      <c r="H13" s="40"/>
      <c r="I13" s="40"/>
    </row>
    <row r="14" spans="1:9" ht="63.75" customHeight="1" x14ac:dyDescent="0.3">
      <c r="A14" s="8"/>
      <c r="C14" s="12"/>
      <c r="D14" s="12"/>
      <c r="E14" s="35" t="s">
        <v>37</v>
      </c>
      <c r="F14" s="36"/>
      <c r="G14" s="36"/>
      <c r="H14" s="36"/>
      <c r="I14" s="36"/>
    </row>
    <row r="15" spans="1:9" ht="54" customHeight="1" x14ac:dyDescent="0.7">
      <c r="B15" s="2"/>
      <c r="C15" s="1">
        <f>YEAR(DATE(Calendar1Year,Calendar1MonthOption+1,1))</f>
        <v>2024</v>
      </c>
      <c r="D15" s="37" t="str">
        <f>TEXT(DATE(Calendar1Year,Calendar1MonthOption+1,1),"mmmm")</f>
        <v>September</v>
      </c>
      <c r="E15" s="37"/>
      <c r="F15" s="37"/>
      <c r="G15" s="18" t="s">
        <v>10</v>
      </c>
      <c r="H15" s="17" t="s">
        <v>12</v>
      </c>
      <c r="I15" s="16" t="s">
        <v>11</v>
      </c>
    </row>
    <row r="16" spans="1:9" ht="14.25" customHeight="1" x14ac:dyDescent="0.3">
      <c r="B16" s="3"/>
      <c r="C16" s="5" t="str">
        <f>UPPER(TEXT(C17,"dddd"))</f>
        <v>MONDAY</v>
      </c>
      <c r="D16" s="6" t="str">
        <f t="shared" ref="D16:I16" si="1">UPPER(TEXT(D17,"dddd"))</f>
        <v>TUESDAY</v>
      </c>
      <c r="E16" s="5" t="str">
        <f t="shared" si="1"/>
        <v>WEDNESDAY</v>
      </c>
      <c r="F16" s="6" t="str">
        <f t="shared" si="1"/>
        <v>THURSDAY</v>
      </c>
      <c r="G16" s="5" t="str">
        <f t="shared" si="1"/>
        <v>FRIDAY</v>
      </c>
      <c r="H16" s="6" t="str">
        <f t="shared" si="1"/>
        <v>SATURDAY</v>
      </c>
      <c r="I16" s="5" t="str">
        <f t="shared" si="1"/>
        <v>SUNDAY</v>
      </c>
    </row>
    <row r="17" spans="1:9" ht="16.5" customHeight="1" x14ac:dyDescent="0.3">
      <c r="C17" s="10">
        <f t="array" ref="C17:I17">Days+1+DATE(Calendar2Year,Calendar2MonthOption,1)-WEEKDAY(DATE(Calendar2Year,Calendar2MonthOption,1),WeekdayOption)</f>
        <v>45530</v>
      </c>
      <c r="D17" s="10">
        <v>45531</v>
      </c>
      <c r="E17" s="10">
        <v>45532</v>
      </c>
      <c r="F17" s="10">
        <v>45533</v>
      </c>
      <c r="G17" s="10">
        <v>45534</v>
      </c>
      <c r="H17" s="10">
        <v>45535</v>
      </c>
      <c r="I17" s="11">
        <v>45536</v>
      </c>
    </row>
    <row r="18" spans="1:9" ht="56.25" customHeight="1" x14ac:dyDescent="0.3">
      <c r="A18" s="8">
        <v>35</v>
      </c>
      <c r="C18" s="12"/>
      <c r="D18" s="12"/>
      <c r="E18" s="12"/>
      <c r="F18" s="12"/>
      <c r="G18" s="12"/>
      <c r="H18" s="12"/>
      <c r="I18" s="13"/>
    </row>
    <row r="19" spans="1:9" ht="16.5" customHeight="1" x14ac:dyDescent="0.3">
      <c r="C19" s="4">
        <f t="array" ref="C19:I19">Days+8+DATE(Calendar2Year,Calendar2MonthOption,1)-WEEKDAY(DATE(Calendar2Year,Calendar2MonthOption,1),WeekdayOption)</f>
        <v>45537</v>
      </c>
      <c r="D19" s="4">
        <v>45538</v>
      </c>
      <c r="E19" s="4">
        <v>45539</v>
      </c>
      <c r="F19" s="4">
        <v>45540</v>
      </c>
      <c r="G19" s="4">
        <v>45541</v>
      </c>
      <c r="H19" s="10">
        <v>45542</v>
      </c>
      <c r="I19" s="11">
        <v>45543</v>
      </c>
    </row>
    <row r="20" spans="1:9" ht="56.25" customHeight="1" x14ac:dyDescent="0.3">
      <c r="A20" s="8">
        <v>36</v>
      </c>
      <c r="C20" s="7"/>
      <c r="D20" s="7"/>
      <c r="E20" s="22" t="s">
        <v>13</v>
      </c>
      <c r="F20" s="7"/>
      <c r="G20" s="7"/>
      <c r="H20" s="12"/>
      <c r="I20" s="13"/>
    </row>
    <row r="21" spans="1:9" ht="16.5" customHeight="1" x14ac:dyDescent="0.3">
      <c r="C21" s="4">
        <f t="array" ref="C21:I21">Days+15+DATE(Calendar2Year,Calendar2MonthOption,1)-WEEKDAY(DATE(Calendar2Year,Calendar2MonthOption,1),WeekdayOption)</f>
        <v>45544</v>
      </c>
      <c r="D21" s="4">
        <v>45545</v>
      </c>
      <c r="E21" s="4">
        <v>45546</v>
      </c>
      <c r="F21" s="4">
        <v>45547</v>
      </c>
      <c r="G21" s="4">
        <v>45548</v>
      </c>
      <c r="H21" s="10">
        <v>45549</v>
      </c>
      <c r="I21" s="11">
        <v>45550</v>
      </c>
    </row>
    <row r="22" spans="1:9" ht="56.25" customHeight="1" x14ac:dyDescent="0.3">
      <c r="A22" s="8">
        <v>37</v>
      </c>
      <c r="C22" s="7"/>
      <c r="D22" s="7"/>
      <c r="E22" s="7"/>
      <c r="F22" s="7"/>
      <c r="G22" s="7"/>
      <c r="H22" s="12"/>
      <c r="I22" s="13"/>
    </row>
    <row r="23" spans="1:9" ht="16.5" customHeight="1" x14ac:dyDescent="0.3">
      <c r="C23" s="4">
        <f t="array" ref="C23:I23">Days+22+DATE(Calendar2Year,Calendar2MonthOption,1)-WEEKDAY(DATE(Calendar2Year,Calendar2MonthOption,1),WeekdayOption)</f>
        <v>45551</v>
      </c>
      <c r="D23" s="4">
        <v>45552</v>
      </c>
      <c r="E23" s="4">
        <v>45553</v>
      </c>
      <c r="F23" s="4">
        <v>45554</v>
      </c>
      <c r="G23" s="4">
        <v>45555</v>
      </c>
      <c r="H23" s="10">
        <v>45556</v>
      </c>
      <c r="I23" s="11">
        <v>45557</v>
      </c>
    </row>
    <row r="24" spans="1:9" ht="56.25" customHeight="1" x14ac:dyDescent="0.3">
      <c r="A24" s="8">
        <v>38</v>
      </c>
      <c r="C24" s="7"/>
      <c r="D24" s="7"/>
      <c r="E24" s="7"/>
      <c r="F24" s="7"/>
      <c r="G24" s="7"/>
      <c r="H24" s="12"/>
      <c r="I24" s="13"/>
    </row>
    <row r="25" spans="1:9" ht="16.5" customHeight="1" x14ac:dyDescent="0.3">
      <c r="C25" s="4">
        <f t="array" ref="C25:I25">Days+29+DATE(Calendar2Year,Calendar2MonthOption,1)-WEEKDAY(DATE(Calendar2Year,Calendar2MonthOption,1),WeekdayOption)</f>
        <v>45558</v>
      </c>
      <c r="D25" s="4">
        <v>45559</v>
      </c>
      <c r="E25" s="4">
        <v>45560</v>
      </c>
      <c r="F25" s="4">
        <v>45561</v>
      </c>
      <c r="G25" s="4">
        <v>45562</v>
      </c>
      <c r="H25" s="10">
        <v>45563</v>
      </c>
      <c r="I25" s="11">
        <v>45564</v>
      </c>
    </row>
    <row r="26" spans="1:9" ht="57" customHeight="1" x14ac:dyDescent="0.3">
      <c r="A26" s="8">
        <v>39</v>
      </c>
      <c r="C26" s="7"/>
      <c r="D26" s="7"/>
      <c r="E26" s="7"/>
      <c r="F26" s="7"/>
      <c r="G26" s="7"/>
      <c r="H26" s="12"/>
      <c r="I26" s="15"/>
    </row>
    <row r="27" spans="1:9" ht="16.5" customHeight="1" x14ac:dyDescent="0.3">
      <c r="C27" s="4">
        <f t="array" ref="C27:D27">Days+36+DATE(Calendar2Year,Calendar2MonthOption,1)-WEEKDAY(DATE(Calendar2Year,Calendar2MonthOption,1),WeekdayOption)</f>
        <v>45565</v>
      </c>
      <c r="D27" s="10">
        <v>45566</v>
      </c>
      <c r="E27" s="41" t="s">
        <v>0</v>
      </c>
      <c r="F27" s="42"/>
      <c r="G27" s="42"/>
      <c r="H27" s="42"/>
      <c r="I27" s="42"/>
    </row>
    <row r="28" spans="1:9" ht="63.75" customHeight="1" x14ac:dyDescent="0.3">
      <c r="A28" s="8">
        <v>40</v>
      </c>
      <c r="C28" s="7"/>
      <c r="D28" s="12"/>
      <c r="E28" s="35" t="s">
        <v>38</v>
      </c>
      <c r="F28" s="36"/>
      <c r="G28" s="36"/>
      <c r="H28" s="36"/>
      <c r="I28" s="36"/>
    </row>
    <row r="29" spans="1:9" ht="54" customHeight="1" x14ac:dyDescent="0.7">
      <c r="B29" s="2"/>
      <c r="C29" s="1">
        <f>YEAR(DATE(Calendar2Year,Calendar2MonthOption+1,1))</f>
        <v>2024</v>
      </c>
      <c r="D29" s="37" t="str">
        <f>TEXT(DATE(Calendar2Year,Calendar2MonthOption+1,1),"mmmm")</f>
        <v>October</v>
      </c>
      <c r="E29" s="37"/>
      <c r="F29" s="37"/>
      <c r="G29" s="18" t="s">
        <v>10</v>
      </c>
      <c r="H29" s="17" t="s">
        <v>12</v>
      </c>
      <c r="I29" s="16" t="s">
        <v>11</v>
      </c>
    </row>
    <row r="30" spans="1:9" ht="14.25" customHeight="1" x14ac:dyDescent="0.3">
      <c r="B30" s="3"/>
      <c r="C30" s="5" t="str">
        <f t="shared" ref="C30:I30" si="2">UPPER(TEXT(C31,"dddd"))</f>
        <v>MONDAY</v>
      </c>
      <c r="D30" s="6" t="str">
        <f t="shared" si="2"/>
        <v>TUESDAY</v>
      </c>
      <c r="E30" s="5" t="str">
        <f t="shared" si="2"/>
        <v>WEDNESDAY</v>
      </c>
      <c r="F30" s="6" t="str">
        <f t="shared" si="2"/>
        <v>THURSDAY</v>
      </c>
      <c r="G30" s="5" t="str">
        <f t="shared" si="2"/>
        <v>FRIDAY</v>
      </c>
      <c r="H30" s="6" t="str">
        <f t="shared" si="2"/>
        <v>SATURDAY</v>
      </c>
      <c r="I30" s="5" t="str">
        <f t="shared" si="2"/>
        <v>SUNDAY</v>
      </c>
    </row>
    <row r="31" spans="1:9" ht="16.5" customHeight="1" x14ac:dyDescent="0.3">
      <c r="C31" s="10">
        <f t="array" ref="C31:I31">Days+1+DATE(Calendar3Year,Calendar3MonthOption,1)-WEEKDAY(DATE(Calendar3Year,Calendar3MonthOption,1),WeekdayOption)</f>
        <v>45565</v>
      </c>
      <c r="D31" s="4">
        <v>45566</v>
      </c>
      <c r="E31" s="4">
        <v>45567</v>
      </c>
      <c r="F31" s="4">
        <v>45568</v>
      </c>
      <c r="G31" s="4">
        <v>45569</v>
      </c>
      <c r="H31" s="10">
        <v>45570</v>
      </c>
      <c r="I31" s="11">
        <v>45571</v>
      </c>
    </row>
    <row r="32" spans="1:9" ht="56.25" customHeight="1" x14ac:dyDescent="0.3">
      <c r="A32" s="8">
        <v>40</v>
      </c>
      <c r="C32" s="12"/>
      <c r="D32" s="25" t="s">
        <v>51</v>
      </c>
      <c r="E32" s="7"/>
      <c r="F32" s="7"/>
      <c r="G32" s="7"/>
      <c r="H32" s="12"/>
      <c r="I32" s="13"/>
    </row>
    <row r="33" spans="1:9" ht="16.5" customHeight="1" x14ac:dyDescent="0.3">
      <c r="C33" s="4">
        <f t="array" ref="C33:I33">Days+8+DATE(Calendar3Year,Calendar3MonthOption,1)-WEEKDAY(DATE(Calendar3Year,Calendar3MonthOption,1),WeekdayOption)</f>
        <v>45572</v>
      </c>
      <c r="D33" s="4">
        <v>45573</v>
      </c>
      <c r="E33" s="4">
        <v>45574</v>
      </c>
      <c r="F33" s="4">
        <v>45575</v>
      </c>
      <c r="G33" s="4">
        <v>45576</v>
      </c>
      <c r="H33" s="10">
        <v>45577</v>
      </c>
      <c r="I33" s="11">
        <v>45578</v>
      </c>
    </row>
    <row r="34" spans="1:9" ht="56.25" customHeight="1" x14ac:dyDescent="0.3">
      <c r="A34" s="8">
        <v>41</v>
      </c>
      <c r="C34" s="7"/>
      <c r="D34" s="7"/>
      <c r="E34" s="7"/>
      <c r="F34" s="7"/>
      <c r="G34" s="7"/>
      <c r="H34" s="12"/>
      <c r="I34" s="13"/>
    </row>
    <row r="35" spans="1:9" ht="16.5" customHeight="1" x14ac:dyDescent="0.3">
      <c r="C35" s="4">
        <f t="array" ref="C35:I35">Days+15+DATE(Calendar3Year,Calendar3MonthOption,1)-WEEKDAY(DATE(Calendar3Year,Calendar3MonthOption,1),WeekdayOption)</f>
        <v>45579</v>
      </c>
      <c r="D35" s="4">
        <v>45580</v>
      </c>
      <c r="E35" s="4">
        <v>45581</v>
      </c>
      <c r="F35" s="4">
        <v>45582</v>
      </c>
      <c r="G35" s="4">
        <v>45583</v>
      </c>
      <c r="H35" s="10">
        <v>45584</v>
      </c>
      <c r="I35" s="11">
        <v>45585</v>
      </c>
    </row>
    <row r="36" spans="1:9" ht="56.25" customHeight="1" x14ac:dyDescent="0.3">
      <c r="A36" s="8">
        <v>42</v>
      </c>
      <c r="C36" s="18" t="s">
        <v>4</v>
      </c>
      <c r="D36" s="18" t="s">
        <v>4</v>
      </c>
      <c r="E36" s="18" t="s">
        <v>4</v>
      </c>
      <c r="F36" s="18" t="s">
        <v>4</v>
      </c>
      <c r="G36" s="18" t="s">
        <v>4</v>
      </c>
      <c r="H36" s="12"/>
      <c r="I36" s="13"/>
    </row>
    <row r="37" spans="1:9" ht="16.5" customHeight="1" x14ac:dyDescent="0.3">
      <c r="C37" s="4">
        <f t="array" ref="C37:I37">Days+22+DATE(Calendar3Year,Calendar3MonthOption,1)-WEEKDAY(DATE(Calendar3Year,Calendar3MonthOption,1),WeekdayOption)</f>
        <v>45586</v>
      </c>
      <c r="D37" s="4">
        <v>45587</v>
      </c>
      <c r="E37" s="4">
        <v>45588</v>
      </c>
      <c r="F37" s="4">
        <v>45589</v>
      </c>
      <c r="G37" s="4">
        <v>45590</v>
      </c>
      <c r="H37" s="10">
        <v>45591</v>
      </c>
      <c r="I37" s="11">
        <v>45592</v>
      </c>
    </row>
    <row r="38" spans="1:9" ht="56.25" customHeight="1" x14ac:dyDescent="0.3">
      <c r="A38" s="8">
        <v>43</v>
      </c>
      <c r="C38" s="7"/>
      <c r="D38" s="7"/>
      <c r="E38" s="7"/>
      <c r="F38" s="7"/>
      <c r="G38" s="7"/>
      <c r="H38" s="12"/>
      <c r="I38" s="13"/>
    </row>
    <row r="39" spans="1:9" ht="16.5" customHeight="1" x14ac:dyDescent="0.3">
      <c r="C39" s="4">
        <f t="array" ref="C39:I39">Days+29+DATE(Calendar3Year,Calendar3MonthOption,1)-WEEKDAY(DATE(Calendar3Year,Calendar3MonthOption,1),WeekdayOption)</f>
        <v>45593</v>
      </c>
      <c r="D39" s="4">
        <v>45594</v>
      </c>
      <c r="E39" s="4">
        <v>45595</v>
      </c>
      <c r="F39" s="4">
        <v>45596</v>
      </c>
      <c r="G39" s="10">
        <v>45597</v>
      </c>
      <c r="H39" s="10">
        <v>45598</v>
      </c>
      <c r="I39" s="11">
        <v>45599</v>
      </c>
    </row>
    <row r="40" spans="1:9" ht="57" customHeight="1" x14ac:dyDescent="0.3">
      <c r="A40" s="8">
        <v>44</v>
      </c>
      <c r="C40" s="7"/>
      <c r="D40" s="7"/>
      <c r="E40" s="7"/>
      <c r="F40" s="23" t="s">
        <v>19</v>
      </c>
      <c r="G40" s="12"/>
      <c r="H40" s="12"/>
      <c r="I40" s="15"/>
    </row>
    <row r="41" spans="1:9" ht="16.5" customHeight="1" x14ac:dyDescent="0.3">
      <c r="C41" s="10">
        <f t="array" ref="C41:D41">Days+36+DATE(Calendar3Year,Calendar3MonthOption,1)-WEEKDAY(DATE(Calendar3Year,Calendar3MonthOption,1),WeekdayOption)</f>
        <v>45600</v>
      </c>
      <c r="D41" s="10">
        <v>45601</v>
      </c>
      <c r="E41" s="38" t="s">
        <v>0</v>
      </c>
      <c r="F41" s="38"/>
      <c r="G41" s="38"/>
      <c r="H41" s="38"/>
      <c r="I41" s="38"/>
    </row>
    <row r="42" spans="1:9" ht="63.75" customHeight="1" x14ac:dyDescent="0.3">
      <c r="C42" s="12"/>
      <c r="D42" s="12"/>
      <c r="E42" s="35" t="s">
        <v>52</v>
      </c>
      <c r="F42" s="36"/>
      <c r="G42" s="36"/>
      <c r="H42" s="36"/>
      <c r="I42" s="36"/>
    </row>
    <row r="43" spans="1:9" ht="54" customHeight="1" x14ac:dyDescent="0.7">
      <c r="B43" s="2"/>
      <c r="C43" s="1">
        <f>YEAR(DATE(Calendar3Year,Calendar3MonthOption+1,1))</f>
        <v>2024</v>
      </c>
      <c r="D43" s="37" t="str">
        <f>TEXT(DATE(Calendar3Year,Calendar3MonthOption+1,1),"mmmm")</f>
        <v>November</v>
      </c>
      <c r="E43" s="37"/>
      <c r="F43" s="37"/>
      <c r="G43" s="18" t="s">
        <v>10</v>
      </c>
      <c r="H43" s="17" t="s">
        <v>12</v>
      </c>
      <c r="I43" s="16" t="s">
        <v>11</v>
      </c>
    </row>
    <row r="44" spans="1:9" ht="14.25" customHeight="1" x14ac:dyDescent="0.3">
      <c r="B44" s="3"/>
      <c r="C44" s="5" t="str">
        <f t="shared" ref="C44:I44" si="3">UPPER(TEXT(C45,"dddd"))</f>
        <v>MONDAY</v>
      </c>
      <c r="D44" s="6" t="str">
        <f t="shared" si="3"/>
        <v>TUESDAY</v>
      </c>
      <c r="E44" s="5" t="str">
        <f t="shared" si="3"/>
        <v>WEDNESDAY</v>
      </c>
      <c r="F44" s="6" t="str">
        <f t="shared" si="3"/>
        <v>THURSDAY</v>
      </c>
      <c r="G44" s="5" t="str">
        <f t="shared" si="3"/>
        <v>FRIDAY</v>
      </c>
      <c r="H44" s="6" t="str">
        <f t="shared" si="3"/>
        <v>SATURDAY</v>
      </c>
      <c r="I44" s="5" t="str">
        <f t="shared" si="3"/>
        <v>SUNDAY</v>
      </c>
    </row>
    <row r="45" spans="1:9" ht="16.5" customHeight="1" x14ac:dyDescent="0.3">
      <c r="C45" s="10">
        <f t="array" ref="C45:I45">Days+1+DATE(Calendar4Year,Calendar4MonthOption,1)-WEEKDAY(DATE(Calendar4Year,Calendar4MonthOption,1),WeekdayOption)</f>
        <v>45593</v>
      </c>
      <c r="D45" s="10">
        <v>45594</v>
      </c>
      <c r="E45" s="10">
        <v>45595</v>
      </c>
      <c r="F45" s="10">
        <v>45596</v>
      </c>
      <c r="G45" s="4">
        <v>45597</v>
      </c>
      <c r="H45" s="10">
        <v>45598</v>
      </c>
      <c r="I45" s="11">
        <v>45599</v>
      </c>
    </row>
    <row r="46" spans="1:9" ht="56.25" customHeight="1" x14ac:dyDescent="0.3">
      <c r="A46" s="8">
        <v>44</v>
      </c>
      <c r="C46" s="12"/>
      <c r="D46" s="12"/>
      <c r="E46" s="12"/>
      <c r="F46" s="12"/>
      <c r="G46" s="7"/>
      <c r="H46" s="12"/>
      <c r="I46" s="13"/>
    </row>
    <row r="47" spans="1:9" ht="16.5" customHeight="1" x14ac:dyDescent="0.3">
      <c r="C47" s="4">
        <f t="array" ref="C47:I47">Days+8+DATE(Calendar4Year,Calendar4MonthOption,1)-WEEKDAY(DATE(Calendar4Year,Calendar4MonthOption,1),WeekdayOption)</f>
        <v>45600</v>
      </c>
      <c r="D47" s="4">
        <v>45601</v>
      </c>
      <c r="E47" s="4">
        <v>45602</v>
      </c>
      <c r="F47" s="4">
        <v>45603</v>
      </c>
      <c r="G47" s="4">
        <v>45604</v>
      </c>
      <c r="H47" s="10">
        <v>45605</v>
      </c>
      <c r="I47" s="11">
        <v>45606</v>
      </c>
    </row>
    <row r="48" spans="1:9" ht="56.25" customHeight="1" x14ac:dyDescent="0.3">
      <c r="A48" s="8">
        <v>45</v>
      </c>
      <c r="C48" s="23" t="s">
        <v>28</v>
      </c>
      <c r="D48" s="7"/>
      <c r="E48" s="29" t="s">
        <v>15</v>
      </c>
      <c r="F48" s="7"/>
      <c r="G48" s="7"/>
      <c r="H48" s="12"/>
      <c r="I48" s="13"/>
    </row>
    <row r="49" spans="1:9" ht="16.5" customHeight="1" x14ac:dyDescent="0.3">
      <c r="C49" s="4">
        <f t="array" ref="C49:I49">Days+15+DATE(Calendar4Year,Calendar4MonthOption,1)-WEEKDAY(DATE(Calendar4Year,Calendar4MonthOption,1),WeekdayOption)</f>
        <v>45607</v>
      </c>
      <c r="D49" s="4">
        <v>45608</v>
      </c>
      <c r="E49" s="4">
        <v>45609</v>
      </c>
      <c r="F49" s="4">
        <v>45610</v>
      </c>
      <c r="G49" s="4">
        <v>45611</v>
      </c>
      <c r="H49" s="10">
        <v>45612</v>
      </c>
      <c r="I49" s="11">
        <v>45613</v>
      </c>
    </row>
    <row r="50" spans="1:9" ht="56.25" customHeight="1" x14ac:dyDescent="0.3">
      <c r="A50" s="8">
        <v>46</v>
      </c>
      <c r="C50" s="23" t="s">
        <v>55</v>
      </c>
      <c r="D50" s="7"/>
      <c r="E50" s="7"/>
      <c r="F50" s="9"/>
      <c r="G50" s="9"/>
      <c r="H50" s="12"/>
      <c r="I50" s="13"/>
    </row>
    <row r="51" spans="1:9" ht="16.5" customHeight="1" x14ac:dyDescent="0.3">
      <c r="C51" s="4">
        <f t="array" ref="C51:I51">Days+22+DATE(Calendar4Year,Calendar4MonthOption,1)-WEEKDAY(DATE(Calendar4Year,Calendar4MonthOption,1),WeekdayOption)</f>
        <v>45614</v>
      </c>
      <c r="D51" s="4">
        <v>45615</v>
      </c>
      <c r="E51" s="4">
        <v>45616</v>
      </c>
      <c r="F51" s="4">
        <v>45617</v>
      </c>
      <c r="G51" s="4">
        <v>45618</v>
      </c>
      <c r="H51" s="10">
        <v>45619</v>
      </c>
      <c r="I51" s="11">
        <v>45620</v>
      </c>
    </row>
    <row r="52" spans="1:9" ht="56.25" customHeight="1" x14ac:dyDescent="0.3">
      <c r="A52" s="8">
        <v>47</v>
      </c>
      <c r="C52" s="7"/>
      <c r="D52" s="7"/>
      <c r="E52" s="7" t="s">
        <v>23</v>
      </c>
      <c r="F52" s="7" t="s">
        <v>23</v>
      </c>
      <c r="G52" s="7"/>
      <c r="H52" s="12"/>
      <c r="I52" s="13"/>
    </row>
    <row r="53" spans="1:9" ht="16.5" customHeight="1" x14ac:dyDescent="0.3">
      <c r="C53" s="4">
        <f t="array" ref="C53:I53">Days+1+DATE(Calendar5Year,Calendar5MonthOption,1)-WEEKDAY(DATE(Calendar5Year,Calendar5MonthOption,1),WeekdayOption)</f>
        <v>45621</v>
      </c>
      <c r="D53" s="4">
        <v>45622</v>
      </c>
      <c r="E53" s="4">
        <v>45623</v>
      </c>
      <c r="F53" s="4">
        <v>45624</v>
      </c>
      <c r="G53" s="4">
        <v>45625</v>
      </c>
      <c r="H53" s="10">
        <v>45626</v>
      </c>
      <c r="I53" s="10">
        <v>45627</v>
      </c>
    </row>
    <row r="54" spans="1:9" ht="57" customHeight="1" x14ac:dyDescent="0.3">
      <c r="A54" s="8">
        <v>48</v>
      </c>
      <c r="C54" s="7"/>
      <c r="D54" s="7"/>
      <c r="E54" s="7"/>
      <c r="F54" s="23" t="s">
        <v>18</v>
      </c>
      <c r="G54" s="29" t="s">
        <v>53</v>
      </c>
      <c r="H54" s="12"/>
      <c r="I54" s="12"/>
    </row>
    <row r="55" spans="1:9" ht="16.5" customHeight="1" x14ac:dyDescent="0.3">
      <c r="C55" s="10">
        <f t="array" ref="C55:I55">Days+8+DATE(Calendar5Year,Calendar5MonthOption,1)-WEEKDAY(DATE(Calendar5Year,Calendar5MonthOption,1),WeekdayOption)</f>
        <v>45628</v>
      </c>
      <c r="D55" s="10">
        <v>45629</v>
      </c>
      <c r="E55" s="10">
        <v>45630</v>
      </c>
      <c r="F55" s="28">
        <v>45631</v>
      </c>
      <c r="G55" s="28">
        <v>45632</v>
      </c>
      <c r="H55" s="28">
        <v>45633</v>
      </c>
      <c r="I55" s="28">
        <v>45634</v>
      </c>
    </row>
    <row r="56" spans="1:9" ht="56.25" customHeight="1" x14ac:dyDescent="0.3">
      <c r="A56" s="8">
        <v>49</v>
      </c>
      <c r="C56" s="12"/>
      <c r="D56" s="12"/>
      <c r="E56" s="12"/>
      <c r="F56" s="43" t="s">
        <v>39</v>
      </c>
      <c r="G56" s="43"/>
      <c r="H56" s="43"/>
      <c r="I56" s="43"/>
    </row>
    <row r="57" spans="1:9" ht="54" customHeight="1" x14ac:dyDescent="0.7">
      <c r="B57" s="2"/>
      <c r="C57" s="1">
        <f>YEAR(DATE(Calendar4Year,Calendar4MonthOption+1,1))</f>
        <v>2024</v>
      </c>
      <c r="D57" s="37" t="str">
        <f>TEXT(DATE(Calendar4Year,Calendar4MonthOption+1,1),"mmmm")</f>
        <v>December</v>
      </c>
      <c r="E57" s="37"/>
      <c r="F57" s="37"/>
      <c r="G57" s="18" t="s">
        <v>10</v>
      </c>
      <c r="H57" s="17" t="s">
        <v>12</v>
      </c>
      <c r="I57" s="16" t="s">
        <v>11</v>
      </c>
    </row>
    <row r="58" spans="1:9" ht="14.25" customHeight="1" x14ac:dyDescent="0.3">
      <c r="B58" s="3"/>
      <c r="C58" s="5" t="str">
        <f t="shared" ref="C58:I58" si="4">UPPER(TEXT(C59,"dddd"))</f>
        <v>MONDAY</v>
      </c>
      <c r="D58" s="6" t="str">
        <f t="shared" si="4"/>
        <v>TUESDAY</v>
      </c>
      <c r="E58" s="5" t="str">
        <f t="shared" si="4"/>
        <v>WEDNESDAY</v>
      </c>
      <c r="F58" s="6" t="str">
        <f t="shared" si="4"/>
        <v>THURSDAY</v>
      </c>
      <c r="G58" s="5" t="str">
        <f t="shared" si="4"/>
        <v>FRIDAY</v>
      </c>
      <c r="H58" s="6" t="str">
        <f t="shared" si="4"/>
        <v>SATURDAY</v>
      </c>
      <c r="I58" s="5" t="str">
        <f t="shared" si="4"/>
        <v>SUNDAY</v>
      </c>
    </row>
    <row r="59" spans="1:9" ht="16.5" customHeight="1" x14ac:dyDescent="0.3">
      <c r="C59" s="10">
        <f t="array" ref="C59:I59">Days+1+DATE(Calendar5Year,Calendar5MonthOption,1)-WEEKDAY(DATE(Calendar5Year,Calendar5MonthOption,1),WeekdayOption)</f>
        <v>45621</v>
      </c>
      <c r="D59" s="10">
        <v>45622</v>
      </c>
      <c r="E59" s="10">
        <v>45623</v>
      </c>
      <c r="F59" s="10">
        <v>45624</v>
      </c>
      <c r="G59" s="10">
        <v>45625</v>
      </c>
      <c r="H59" s="10">
        <v>45626</v>
      </c>
      <c r="I59" s="11">
        <v>45627</v>
      </c>
    </row>
    <row r="60" spans="1:9" ht="56.25" customHeight="1" x14ac:dyDescent="0.3">
      <c r="A60" s="8">
        <v>48</v>
      </c>
      <c r="C60" s="12"/>
      <c r="D60" s="12"/>
      <c r="E60" s="12"/>
      <c r="F60" s="12"/>
      <c r="G60" s="12"/>
      <c r="H60" s="12"/>
      <c r="I60" s="13"/>
    </row>
    <row r="61" spans="1:9" ht="16.5" customHeight="1" x14ac:dyDescent="0.3">
      <c r="C61" s="4">
        <f t="array" ref="C61:I61">Days+8+DATE(Calendar5Year,Calendar5MonthOption,1)-WEEKDAY(DATE(Calendar5Year,Calendar5MonthOption,1),WeekdayOption)</f>
        <v>45628</v>
      </c>
      <c r="D61" s="4">
        <v>45629</v>
      </c>
      <c r="E61" s="4">
        <v>45630</v>
      </c>
      <c r="F61" s="4">
        <v>45631</v>
      </c>
      <c r="G61" s="4">
        <v>45632</v>
      </c>
      <c r="H61" s="10">
        <v>45633</v>
      </c>
      <c r="I61" s="11">
        <v>45634</v>
      </c>
    </row>
    <row r="62" spans="1:9" ht="56.25" customHeight="1" x14ac:dyDescent="0.3">
      <c r="A62" s="8">
        <v>49</v>
      </c>
      <c r="C62" s="7"/>
      <c r="D62" s="7"/>
      <c r="E62" s="7"/>
      <c r="F62" s="7"/>
      <c r="G62" s="7"/>
      <c r="H62" s="12"/>
      <c r="I62" s="13"/>
    </row>
    <row r="63" spans="1:9" ht="16.5" customHeight="1" x14ac:dyDescent="0.3">
      <c r="C63" s="4">
        <f t="array" ref="C63:I63">Days+15+DATE(Calendar5Year,Calendar5MonthOption,1)-WEEKDAY(DATE(Calendar5Year,Calendar5MonthOption,1),WeekdayOption)</f>
        <v>45635</v>
      </c>
      <c r="D63" s="4">
        <v>45636</v>
      </c>
      <c r="E63" s="4">
        <v>45637</v>
      </c>
      <c r="F63" s="4">
        <v>45638</v>
      </c>
      <c r="G63" s="4">
        <v>45639</v>
      </c>
      <c r="H63" s="10">
        <v>45640</v>
      </c>
      <c r="I63" s="11">
        <v>45641</v>
      </c>
    </row>
    <row r="64" spans="1:9" ht="56.25" customHeight="1" x14ac:dyDescent="0.3">
      <c r="A64" s="8">
        <v>50</v>
      </c>
      <c r="C64" s="20"/>
      <c r="D64" s="20"/>
      <c r="E64" s="20"/>
      <c r="F64" s="34"/>
      <c r="G64" s="24" t="s">
        <v>20</v>
      </c>
      <c r="H64" s="12"/>
      <c r="I64" s="13"/>
    </row>
    <row r="65" spans="1:9" ht="16.5" customHeight="1" x14ac:dyDescent="0.3">
      <c r="C65" s="4">
        <f t="array" ref="C65:I65">Days+22+DATE(Calendar5Year,Calendar5MonthOption,1)-WEEKDAY(DATE(Calendar5Year,Calendar5MonthOption,1),WeekdayOption)</f>
        <v>45642</v>
      </c>
      <c r="D65" s="4">
        <v>45643</v>
      </c>
      <c r="E65" s="4">
        <v>45644</v>
      </c>
      <c r="F65" s="4">
        <v>45645</v>
      </c>
      <c r="G65" s="4">
        <v>45646</v>
      </c>
      <c r="H65" s="10">
        <v>45647</v>
      </c>
      <c r="I65" s="11">
        <v>45648</v>
      </c>
    </row>
    <row r="66" spans="1:9" ht="56.25" customHeight="1" x14ac:dyDescent="0.3">
      <c r="A66" s="8">
        <v>51</v>
      </c>
      <c r="C66" s="20"/>
      <c r="D66" s="20"/>
      <c r="E66" s="23" t="s">
        <v>54</v>
      </c>
      <c r="F66" s="34"/>
      <c r="G66" s="26" t="s">
        <v>40</v>
      </c>
      <c r="H66" s="12"/>
      <c r="I66" s="13"/>
    </row>
    <row r="67" spans="1:9" ht="16.5" customHeight="1" x14ac:dyDescent="0.3">
      <c r="C67" s="4">
        <f t="array" ref="C67:I67">Days+29+DATE(Calendar5Year,Calendar5MonthOption,1)-WEEKDAY(DATE(Calendar5Year,Calendar5MonthOption,1),WeekdayOption)</f>
        <v>45649</v>
      </c>
      <c r="D67" s="4">
        <v>45650</v>
      </c>
      <c r="E67" s="4">
        <v>45651</v>
      </c>
      <c r="F67" s="4">
        <v>45652</v>
      </c>
      <c r="G67" s="4">
        <v>45653</v>
      </c>
      <c r="H67" s="10">
        <v>45654</v>
      </c>
      <c r="I67" s="11">
        <v>45655</v>
      </c>
    </row>
    <row r="68" spans="1:9" ht="57" customHeight="1" x14ac:dyDescent="0.3">
      <c r="A68" s="8">
        <v>52</v>
      </c>
      <c r="C68" s="18" t="s">
        <v>5</v>
      </c>
      <c r="D68" s="18" t="s">
        <v>5</v>
      </c>
      <c r="E68" s="18" t="s">
        <v>5</v>
      </c>
      <c r="F68" s="18" t="s">
        <v>5</v>
      </c>
      <c r="G68" s="18" t="s">
        <v>5</v>
      </c>
      <c r="H68" s="12"/>
      <c r="I68" s="15"/>
    </row>
    <row r="69" spans="1:9" ht="16.5" customHeight="1" x14ac:dyDescent="0.3">
      <c r="C69" s="10">
        <f t="array" ref="C69:D69">Days+36+DATE(Calendar5Year,Calendar5MonthOption,1)-WEEKDAY(DATE(Calendar5Year,Calendar5MonthOption,1),WeekdayOption)</f>
        <v>45656</v>
      </c>
      <c r="D69" s="10">
        <v>45657</v>
      </c>
      <c r="E69" s="39" t="s">
        <v>0</v>
      </c>
      <c r="F69" s="38"/>
      <c r="G69" s="38"/>
      <c r="H69" s="38"/>
      <c r="I69" s="38"/>
    </row>
    <row r="70" spans="1:9" ht="63.75" customHeight="1" x14ac:dyDescent="0.3">
      <c r="A70" s="8">
        <v>1</v>
      </c>
      <c r="C70" s="12"/>
      <c r="D70" s="12"/>
      <c r="E70" s="35" t="s">
        <v>41</v>
      </c>
      <c r="F70" s="36"/>
      <c r="G70" s="36"/>
      <c r="H70" s="36"/>
      <c r="I70" s="36"/>
    </row>
    <row r="71" spans="1:9" ht="54" customHeight="1" x14ac:dyDescent="0.7">
      <c r="B71" s="2"/>
      <c r="C71" s="1">
        <f>YEAR(DATE(Calendar5Year,Calendar5MonthOption+1,1))</f>
        <v>2025</v>
      </c>
      <c r="D71" s="37" t="str">
        <f>TEXT(DATE(Calendar5Year,Calendar5MonthOption+1,1),"mmmm")</f>
        <v>January</v>
      </c>
      <c r="E71" s="37"/>
      <c r="F71" s="37"/>
      <c r="G71" s="18" t="s">
        <v>10</v>
      </c>
      <c r="H71" s="17" t="s">
        <v>12</v>
      </c>
      <c r="I71" s="16" t="s">
        <v>11</v>
      </c>
    </row>
    <row r="72" spans="1:9" ht="14.25" customHeight="1" x14ac:dyDescent="0.3">
      <c r="B72" s="3"/>
      <c r="C72" s="5" t="str">
        <f t="shared" ref="C72:I72" si="5">UPPER(TEXT(C73,"dddd"))</f>
        <v>MONDAY</v>
      </c>
      <c r="D72" s="6" t="str">
        <f t="shared" si="5"/>
        <v>TUESDAY</v>
      </c>
      <c r="E72" s="5" t="str">
        <f t="shared" si="5"/>
        <v>WEDNESDAY</v>
      </c>
      <c r="F72" s="6" t="str">
        <f t="shared" si="5"/>
        <v>THURSDAY</v>
      </c>
      <c r="G72" s="5" t="str">
        <f t="shared" si="5"/>
        <v>FRIDAY</v>
      </c>
      <c r="H72" s="6" t="str">
        <f t="shared" si="5"/>
        <v>SATURDAY</v>
      </c>
      <c r="I72" s="5" t="str">
        <f t="shared" si="5"/>
        <v>SUNDAY</v>
      </c>
    </row>
    <row r="73" spans="1:9" ht="16.5" customHeight="1" x14ac:dyDescent="0.3">
      <c r="C73" s="4">
        <f t="array" ref="C73:I73">Days+1+DATE(Calendar6Year,Calendar6MonthOption,1)-WEEKDAY(DATE(Calendar6Year,Calendar6MonthOption,1),WeekdayOption)</f>
        <v>45656</v>
      </c>
      <c r="D73" s="4">
        <v>45657</v>
      </c>
      <c r="E73" s="4">
        <v>45658</v>
      </c>
      <c r="F73" s="4">
        <v>45659</v>
      </c>
      <c r="G73" s="4">
        <v>45660</v>
      </c>
      <c r="H73" s="10">
        <v>45661</v>
      </c>
      <c r="I73" s="11">
        <v>45662</v>
      </c>
    </row>
    <row r="74" spans="1:9" ht="56.25" customHeight="1" x14ac:dyDescent="0.3">
      <c r="A74" s="8">
        <v>1</v>
      </c>
      <c r="C74" s="18" t="s">
        <v>5</v>
      </c>
      <c r="D74" s="18" t="s">
        <v>5</v>
      </c>
      <c r="E74" s="18" t="s">
        <v>5</v>
      </c>
      <c r="F74" s="18" t="s">
        <v>5</v>
      </c>
      <c r="G74" s="18" t="s">
        <v>5</v>
      </c>
      <c r="H74" s="12"/>
      <c r="I74" s="13"/>
    </row>
    <row r="75" spans="1:9" ht="16.5" customHeight="1" x14ac:dyDescent="0.3">
      <c r="C75" s="4">
        <f t="array" ref="C75:I75">Days+8+DATE(Calendar6Year,Calendar6MonthOption,1)-WEEKDAY(DATE(Calendar6Year,Calendar6MonthOption,1),WeekdayOption)</f>
        <v>45663</v>
      </c>
      <c r="D75" s="4">
        <v>45664</v>
      </c>
      <c r="E75" s="4">
        <v>45665</v>
      </c>
      <c r="F75" s="4">
        <v>45666</v>
      </c>
      <c r="G75" s="4">
        <v>45667</v>
      </c>
      <c r="H75" s="10">
        <v>45668</v>
      </c>
      <c r="I75" s="11">
        <v>45669</v>
      </c>
    </row>
    <row r="76" spans="1:9" ht="56.25" customHeight="1" x14ac:dyDescent="0.3">
      <c r="A76" s="8">
        <v>2</v>
      </c>
      <c r="C76" s="27" t="s">
        <v>14</v>
      </c>
      <c r="D76" s="7"/>
      <c r="E76" s="7"/>
      <c r="F76" s="7"/>
      <c r="G76" s="7"/>
      <c r="H76" s="12"/>
      <c r="I76" s="13"/>
    </row>
    <row r="77" spans="1:9" ht="16.5" customHeight="1" x14ac:dyDescent="0.3">
      <c r="C77" s="4">
        <f t="array" ref="C77:I77">Days+15+DATE(Calendar6Year,Calendar6MonthOption,1)-WEEKDAY(DATE(Calendar6Year,Calendar6MonthOption,1),WeekdayOption)</f>
        <v>45670</v>
      </c>
      <c r="D77" s="4">
        <v>45671</v>
      </c>
      <c r="E77" s="4">
        <v>45672</v>
      </c>
      <c r="F77" s="4">
        <v>45673</v>
      </c>
      <c r="G77" s="4">
        <v>45674</v>
      </c>
      <c r="H77" s="10">
        <v>45675</v>
      </c>
      <c r="I77" s="11">
        <v>45676</v>
      </c>
    </row>
    <row r="78" spans="1:9" ht="56.25" customHeight="1" x14ac:dyDescent="0.3">
      <c r="A78" s="8">
        <v>3</v>
      </c>
      <c r="C78" s="7"/>
      <c r="D78" s="7"/>
      <c r="E78" s="7"/>
      <c r="F78" s="7"/>
      <c r="G78" s="7"/>
      <c r="H78" s="12"/>
      <c r="I78" s="13"/>
    </row>
    <row r="79" spans="1:9" ht="16.5" customHeight="1" x14ac:dyDescent="0.3">
      <c r="C79" s="4">
        <f t="array" ref="C79:I79">Days+22+DATE(Calendar6Year,Calendar6MonthOption,1)-WEEKDAY(DATE(Calendar6Year,Calendar6MonthOption,1),WeekdayOption)</f>
        <v>45677</v>
      </c>
      <c r="D79" s="4">
        <v>45678</v>
      </c>
      <c r="E79" s="4">
        <v>45679</v>
      </c>
      <c r="F79" s="4">
        <v>45680</v>
      </c>
      <c r="G79" s="4">
        <v>45681</v>
      </c>
      <c r="H79" s="10">
        <v>45682</v>
      </c>
      <c r="I79" s="11">
        <v>45683</v>
      </c>
    </row>
    <row r="80" spans="1:9" ht="56.25" customHeight="1" x14ac:dyDescent="0.3">
      <c r="A80" s="8">
        <v>4</v>
      </c>
      <c r="C80" s="7"/>
      <c r="D80" s="7"/>
      <c r="E80" s="7"/>
      <c r="F80" s="7"/>
      <c r="G80" s="7"/>
      <c r="H80" s="12"/>
      <c r="I80" s="13"/>
    </row>
    <row r="81" spans="1:9" ht="16.5" customHeight="1" x14ac:dyDescent="0.3">
      <c r="C81" s="4">
        <f t="array" ref="C81:I81">Days+29+DATE(Calendar6Year,Calendar6MonthOption,1)-WEEKDAY(DATE(Calendar6Year,Calendar6MonthOption,1),WeekdayOption)</f>
        <v>45684</v>
      </c>
      <c r="D81" s="4">
        <v>45685</v>
      </c>
      <c r="E81" s="4">
        <v>45686</v>
      </c>
      <c r="F81" s="4">
        <v>45687</v>
      </c>
      <c r="G81" s="4">
        <v>45688</v>
      </c>
      <c r="H81" s="10">
        <v>45689</v>
      </c>
      <c r="I81" s="11">
        <v>45690</v>
      </c>
    </row>
    <row r="82" spans="1:9" ht="57" customHeight="1" x14ac:dyDescent="0.3">
      <c r="A82" s="8">
        <v>5</v>
      </c>
      <c r="C82" s="7"/>
      <c r="D82" s="7"/>
      <c r="E82" s="23" t="s">
        <v>34</v>
      </c>
      <c r="F82" s="7"/>
      <c r="G82" s="7"/>
      <c r="H82" s="12"/>
      <c r="I82" s="15"/>
    </row>
    <row r="83" spans="1:9" ht="16.5" customHeight="1" x14ac:dyDescent="0.3">
      <c r="C83" s="10">
        <f t="array" ref="C83:D83">Days+36+DATE(Calendar6Year,Calendar6MonthOption,1)-WEEKDAY(DATE(Calendar6Year,Calendar6MonthOption,1),WeekdayOption)</f>
        <v>45691</v>
      </c>
      <c r="D83" s="10">
        <v>45692</v>
      </c>
      <c r="E83" s="39" t="s">
        <v>0</v>
      </c>
      <c r="F83" s="38"/>
      <c r="G83" s="38"/>
      <c r="H83" s="38"/>
      <c r="I83" s="38"/>
    </row>
    <row r="84" spans="1:9" ht="63.75" customHeight="1" x14ac:dyDescent="0.3">
      <c r="A84" s="8">
        <v>6</v>
      </c>
      <c r="C84" s="12"/>
      <c r="D84" s="12"/>
      <c r="E84" s="35" t="s">
        <v>42</v>
      </c>
      <c r="F84" s="36"/>
      <c r="G84" s="36"/>
      <c r="H84" s="36"/>
      <c r="I84" s="36"/>
    </row>
    <row r="85" spans="1:9" ht="54" customHeight="1" x14ac:dyDescent="0.7">
      <c r="B85" s="2"/>
      <c r="C85" s="1">
        <f>YEAR(DATE(Calendar6Year,Calendar6MonthOption+1,1))</f>
        <v>2025</v>
      </c>
      <c r="D85" s="37" t="str">
        <f>TEXT(DATE(Calendar6Year,Calendar6MonthOption+1,1),"mmmm")</f>
        <v>February</v>
      </c>
      <c r="E85" s="37"/>
      <c r="F85" s="37"/>
      <c r="G85" s="18" t="s">
        <v>10</v>
      </c>
      <c r="H85" s="17" t="s">
        <v>12</v>
      </c>
      <c r="I85" s="16" t="s">
        <v>11</v>
      </c>
    </row>
    <row r="86" spans="1:9" ht="14.25" customHeight="1" x14ac:dyDescent="0.3">
      <c r="B86" s="3"/>
      <c r="C86" s="5" t="str">
        <f t="shared" ref="C86:I86" si="6">UPPER(TEXT(C87,"dddd"))</f>
        <v>MONDAY</v>
      </c>
      <c r="D86" s="6" t="str">
        <f t="shared" si="6"/>
        <v>TUESDAY</v>
      </c>
      <c r="E86" s="5" t="str">
        <f t="shared" si="6"/>
        <v>WEDNESDAY</v>
      </c>
      <c r="F86" s="6" t="str">
        <f t="shared" si="6"/>
        <v>THURSDAY</v>
      </c>
      <c r="G86" s="5" t="str">
        <f t="shared" si="6"/>
        <v>FRIDAY</v>
      </c>
      <c r="H86" s="6" t="str">
        <f t="shared" si="6"/>
        <v>SATURDAY</v>
      </c>
      <c r="I86" s="5" t="str">
        <f t="shared" si="6"/>
        <v>SUNDAY</v>
      </c>
    </row>
    <row r="87" spans="1:9" ht="16.5" customHeight="1" x14ac:dyDescent="0.3">
      <c r="C87" s="10">
        <f t="array" ref="C87:I87">Days+1+DATE(Calendar7Year,Calendar7MonthOption,1)-WEEKDAY(DATE(Calendar7Year,Calendar7MonthOption,1),WeekdayOption)</f>
        <v>45684</v>
      </c>
      <c r="D87" s="10">
        <v>45685</v>
      </c>
      <c r="E87" s="10">
        <v>45686</v>
      </c>
      <c r="F87" s="10">
        <v>45687</v>
      </c>
      <c r="G87" s="10">
        <v>45688</v>
      </c>
      <c r="H87" s="10">
        <v>45689</v>
      </c>
      <c r="I87" s="11">
        <v>45690</v>
      </c>
    </row>
    <row r="88" spans="1:9" ht="56.25" customHeight="1" x14ac:dyDescent="0.3">
      <c r="A88" s="8">
        <v>5</v>
      </c>
      <c r="C88" s="12"/>
      <c r="D88" s="12"/>
      <c r="E88" s="12"/>
      <c r="F88" s="12"/>
      <c r="G88" s="12"/>
      <c r="H88" s="12"/>
      <c r="I88" s="12"/>
    </row>
    <row r="89" spans="1:9" ht="16.5" customHeight="1" x14ac:dyDescent="0.3">
      <c r="C89" s="4">
        <f t="array" ref="C89:I89">Days+8+DATE(Calendar7Year,Calendar7MonthOption,1)-WEEKDAY(DATE(Calendar7Year,Calendar7MonthOption,1),WeekdayOption)</f>
        <v>45691</v>
      </c>
      <c r="D89" s="4">
        <v>45692</v>
      </c>
      <c r="E89" s="4">
        <v>45693</v>
      </c>
      <c r="F89" s="4">
        <v>45694</v>
      </c>
      <c r="G89" s="4">
        <v>45695</v>
      </c>
      <c r="H89" s="10">
        <v>45696</v>
      </c>
      <c r="I89" s="11">
        <v>45697</v>
      </c>
    </row>
    <row r="90" spans="1:9" ht="56.25" customHeight="1" x14ac:dyDescent="0.3">
      <c r="A90" s="8">
        <v>6</v>
      </c>
      <c r="C90" s="7"/>
      <c r="D90" s="7"/>
      <c r="E90" s="7"/>
      <c r="F90" s="7"/>
      <c r="G90" s="7"/>
      <c r="H90" s="12"/>
      <c r="I90" s="12"/>
    </row>
    <row r="91" spans="1:9" ht="16.5" customHeight="1" x14ac:dyDescent="0.3">
      <c r="C91" s="4">
        <f t="array" ref="C91:I91">Days+15+DATE(Calendar7Year,Calendar7MonthOption,1)-WEEKDAY(DATE(Calendar7Year,Calendar7MonthOption,1),WeekdayOption)</f>
        <v>45698</v>
      </c>
      <c r="D91" s="4">
        <v>45699</v>
      </c>
      <c r="E91" s="4">
        <v>45700</v>
      </c>
      <c r="F91" s="4">
        <v>45701</v>
      </c>
      <c r="G91" s="4">
        <v>45702</v>
      </c>
      <c r="H91" s="10">
        <v>45703</v>
      </c>
      <c r="I91" s="11">
        <v>45704</v>
      </c>
    </row>
    <row r="92" spans="1:9" ht="56.25" customHeight="1" x14ac:dyDescent="0.3">
      <c r="A92" s="8">
        <v>7</v>
      </c>
      <c r="C92" s="18" t="s">
        <v>6</v>
      </c>
      <c r="D92" s="18" t="s">
        <v>6</v>
      </c>
      <c r="E92" s="18" t="s">
        <v>6</v>
      </c>
      <c r="F92" s="18" t="s">
        <v>6</v>
      </c>
      <c r="G92" s="18" t="s">
        <v>6</v>
      </c>
      <c r="H92" s="12"/>
      <c r="I92" s="13"/>
    </row>
    <row r="93" spans="1:9" ht="16.5" customHeight="1" x14ac:dyDescent="0.3">
      <c r="C93" s="4">
        <f t="array" ref="C93:I93">Days+22+DATE(Calendar7Year,Calendar7MonthOption,1)-WEEKDAY(DATE(Calendar7Year,Calendar7MonthOption,1),WeekdayOption)</f>
        <v>45705</v>
      </c>
      <c r="D93" s="4">
        <v>45706</v>
      </c>
      <c r="E93" s="4">
        <v>45707</v>
      </c>
      <c r="F93" s="4">
        <v>45708</v>
      </c>
      <c r="G93" s="4">
        <v>45709</v>
      </c>
      <c r="H93" s="10">
        <v>45710</v>
      </c>
      <c r="I93" s="11">
        <v>45711</v>
      </c>
    </row>
    <row r="94" spans="1:9" ht="56.25" customHeight="1" x14ac:dyDescent="0.3">
      <c r="A94" s="8">
        <v>8</v>
      </c>
      <c r="C94" s="7"/>
      <c r="D94" s="7"/>
      <c r="E94" s="7"/>
      <c r="F94" s="7"/>
      <c r="G94" s="7"/>
      <c r="H94" s="12"/>
      <c r="I94" s="13"/>
    </row>
    <row r="95" spans="1:9" ht="16.5" customHeight="1" x14ac:dyDescent="0.3">
      <c r="C95" s="4">
        <f t="array" ref="C95:I95">Days+1+DATE(Calendar8Year,Calendar8MonthOption,1)-WEEKDAY(DATE(Calendar8Year,Calendar8MonthOption,1),WeekdayOption)</f>
        <v>45712</v>
      </c>
      <c r="D95" s="4">
        <v>45713</v>
      </c>
      <c r="E95" s="4">
        <v>45714</v>
      </c>
      <c r="F95" s="4">
        <v>45715</v>
      </c>
      <c r="G95" s="4">
        <v>45716</v>
      </c>
      <c r="H95" s="10">
        <v>45717</v>
      </c>
      <c r="I95" s="11">
        <v>45718</v>
      </c>
    </row>
    <row r="96" spans="1:9" ht="56.25" customHeight="1" x14ac:dyDescent="0.3">
      <c r="A96" s="8">
        <v>9</v>
      </c>
      <c r="C96" s="7"/>
      <c r="D96" s="7"/>
      <c r="E96" s="7"/>
      <c r="F96" s="7"/>
      <c r="G96" s="23" t="s">
        <v>25</v>
      </c>
      <c r="H96" s="12"/>
      <c r="I96" s="13"/>
    </row>
    <row r="97" spans="1:9" ht="16.5" customHeight="1" x14ac:dyDescent="0.3">
      <c r="C97" s="10">
        <f t="array" ref="C97:I97">Days+8+DATE(Calendar8Year,Calendar8MonthOption,1)-WEEKDAY(DATE(Calendar8Year,Calendar8MonthOption,1),WeekdayOption)</f>
        <v>45719</v>
      </c>
      <c r="D97" s="10">
        <v>45720</v>
      </c>
      <c r="E97" s="10">
        <v>45721</v>
      </c>
      <c r="F97" s="10">
        <v>45722</v>
      </c>
      <c r="G97" s="10">
        <v>45723</v>
      </c>
      <c r="H97" s="10">
        <v>45724</v>
      </c>
      <c r="I97" s="11">
        <v>45725</v>
      </c>
    </row>
    <row r="98" spans="1:9" ht="56.25" customHeight="1" x14ac:dyDescent="0.3">
      <c r="A98" s="8">
        <v>10</v>
      </c>
      <c r="C98" s="12"/>
      <c r="D98" s="12"/>
      <c r="E98" s="35" t="s">
        <v>43</v>
      </c>
      <c r="F98" s="36"/>
      <c r="G98" s="36"/>
      <c r="H98" s="36"/>
      <c r="I98" s="36"/>
    </row>
    <row r="99" spans="1:9" ht="54" customHeight="1" x14ac:dyDescent="0.7">
      <c r="B99" s="2"/>
      <c r="C99" s="1">
        <f>YEAR(DATE(Calendar7Year,Calendar7MonthOption+1,1))</f>
        <v>2025</v>
      </c>
      <c r="D99" s="37" t="str">
        <f>TEXT(DATE(Calendar7Year,Calendar7MonthOption+1,1),"mmmm")</f>
        <v>March</v>
      </c>
      <c r="E99" s="37"/>
      <c r="F99" s="37"/>
      <c r="G99" s="18" t="s">
        <v>10</v>
      </c>
      <c r="H99" s="17" t="s">
        <v>12</v>
      </c>
      <c r="I99" s="16" t="s">
        <v>11</v>
      </c>
    </row>
    <row r="100" spans="1:9" ht="14.25" customHeight="1" x14ac:dyDescent="0.3">
      <c r="B100" s="3"/>
      <c r="C100" s="5" t="str">
        <f t="shared" ref="C100:I100" si="7">UPPER(TEXT(C101,"dddd"))</f>
        <v>MONDAY</v>
      </c>
      <c r="D100" s="6" t="str">
        <f t="shared" si="7"/>
        <v>TUESDAY</v>
      </c>
      <c r="E100" s="5" t="str">
        <f t="shared" si="7"/>
        <v>WEDNESDAY</v>
      </c>
      <c r="F100" s="6" t="str">
        <f t="shared" si="7"/>
        <v>THURSDAY</v>
      </c>
      <c r="G100" s="5" t="str">
        <f t="shared" si="7"/>
        <v>FRIDAY</v>
      </c>
      <c r="H100" s="6" t="str">
        <f t="shared" si="7"/>
        <v>SATURDAY</v>
      </c>
      <c r="I100" s="5" t="str">
        <f t="shared" si="7"/>
        <v>SUNDAY</v>
      </c>
    </row>
    <row r="101" spans="1:9" ht="16.5" customHeight="1" x14ac:dyDescent="0.3">
      <c r="C101" s="10">
        <f t="array" ref="C101:I101">Days+1+DATE(Calendar8Year,Calendar8MonthOption,1)-WEEKDAY(DATE(Calendar8Year,Calendar8MonthOption,1),WeekdayOption)</f>
        <v>45712</v>
      </c>
      <c r="D101" s="10">
        <v>45713</v>
      </c>
      <c r="E101" s="10">
        <v>45714</v>
      </c>
      <c r="F101" s="10">
        <v>45715</v>
      </c>
      <c r="G101" s="10">
        <v>45716</v>
      </c>
      <c r="H101" s="10">
        <v>45717</v>
      </c>
      <c r="I101" s="11">
        <v>45718</v>
      </c>
    </row>
    <row r="102" spans="1:9" ht="56.25" customHeight="1" x14ac:dyDescent="0.3">
      <c r="A102" s="8">
        <v>9</v>
      </c>
      <c r="C102" s="12"/>
      <c r="D102" s="12"/>
      <c r="E102" s="12"/>
      <c r="F102" s="12"/>
      <c r="G102" s="12"/>
      <c r="H102" s="12"/>
      <c r="I102" s="13" t="s">
        <v>16</v>
      </c>
    </row>
    <row r="103" spans="1:9" ht="16.5" customHeight="1" x14ac:dyDescent="0.3">
      <c r="C103" s="4">
        <f t="array" ref="C103:I103">Days+8+DATE(Calendar8Year,Calendar8MonthOption,1)-WEEKDAY(DATE(Calendar8Year,Calendar8MonthOption,1),WeekdayOption)</f>
        <v>45719</v>
      </c>
      <c r="D103" s="4">
        <v>45720</v>
      </c>
      <c r="E103" s="4">
        <v>45721</v>
      </c>
      <c r="F103" s="4">
        <v>45722</v>
      </c>
      <c r="G103" s="4">
        <v>45723</v>
      </c>
      <c r="H103" s="10">
        <v>45724</v>
      </c>
      <c r="I103" s="11">
        <v>45725</v>
      </c>
    </row>
    <row r="104" spans="1:9" ht="56.25" customHeight="1" x14ac:dyDescent="0.3">
      <c r="A104" s="8">
        <v>10</v>
      </c>
      <c r="C104" s="23" t="s">
        <v>31</v>
      </c>
      <c r="D104" s="7"/>
      <c r="E104" s="7"/>
      <c r="F104" s="23" t="s">
        <v>26</v>
      </c>
      <c r="G104" s="7"/>
      <c r="H104" s="12"/>
      <c r="I104" s="13"/>
    </row>
    <row r="105" spans="1:9" ht="16.5" customHeight="1" x14ac:dyDescent="0.3">
      <c r="C105" s="4">
        <f t="array" ref="C105:I105">Days+15+DATE(Calendar8Year,Calendar8MonthOption,1)-WEEKDAY(DATE(Calendar8Year,Calendar8MonthOption,1),WeekdayOption)</f>
        <v>45726</v>
      </c>
      <c r="D105" s="4">
        <v>45727</v>
      </c>
      <c r="E105" s="4">
        <v>45728</v>
      </c>
      <c r="F105" s="4">
        <v>45729</v>
      </c>
      <c r="G105" s="4">
        <v>45730</v>
      </c>
      <c r="H105" s="10">
        <v>45731</v>
      </c>
      <c r="I105" s="11">
        <v>45732</v>
      </c>
    </row>
    <row r="106" spans="1:9" ht="56.25" customHeight="1" x14ac:dyDescent="0.3">
      <c r="A106" s="8">
        <v>11</v>
      </c>
      <c r="C106" s="7"/>
      <c r="D106" s="7"/>
      <c r="E106" s="7"/>
      <c r="F106" s="23" t="s">
        <v>30</v>
      </c>
      <c r="G106" s="7"/>
      <c r="H106" s="12"/>
      <c r="I106" s="13"/>
    </row>
    <row r="107" spans="1:9" ht="16.5" customHeight="1" x14ac:dyDescent="0.3">
      <c r="C107" s="4">
        <f t="array" ref="C107:I107">Days+22+DATE(Calendar8Year,Calendar8MonthOption,1)-WEEKDAY(DATE(Calendar8Year,Calendar8MonthOption,1),WeekdayOption)</f>
        <v>45733</v>
      </c>
      <c r="D107" s="4">
        <v>45734</v>
      </c>
      <c r="E107" s="4">
        <v>45735</v>
      </c>
      <c r="F107" s="4">
        <v>45736</v>
      </c>
      <c r="G107" s="4">
        <v>45737</v>
      </c>
      <c r="H107" s="10">
        <v>45738</v>
      </c>
      <c r="I107" s="11">
        <v>45739</v>
      </c>
    </row>
    <row r="108" spans="1:9" ht="56.25" customHeight="1" x14ac:dyDescent="0.3">
      <c r="A108" s="8">
        <v>12</v>
      </c>
      <c r="C108" s="23" t="s">
        <v>29</v>
      </c>
      <c r="D108" s="7"/>
      <c r="F108" s="30"/>
      <c r="G108" s="31" t="s">
        <v>45</v>
      </c>
      <c r="H108" s="12"/>
      <c r="I108" s="13"/>
    </row>
    <row r="109" spans="1:9" ht="16.5" customHeight="1" x14ac:dyDescent="0.3">
      <c r="C109" s="4">
        <f t="array" ref="C109:I109">Days+29+DATE(Calendar8Year,Calendar8MonthOption,1)-WEEKDAY(DATE(Calendar8Year,Calendar8MonthOption,1),WeekdayOption)</f>
        <v>45740</v>
      </c>
      <c r="D109" s="4">
        <v>45741</v>
      </c>
      <c r="E109" s="4">
        <v>45742</v>
      </c>
      <c r="F109" s="4">
        <v>45743</v>
      </c>
      <c r="G109" s="4">
        <v>45744</v>
      </c>
      <c r="H109" s="10">
        <v>45745</v>
      </c>
      <c r="I109" s="11">
        <v>45746</v>
      </c>
    </row>
    <row r="110" spans="1:9" ht="57" customHeight="1" x14ac:dyDescent="0.3">
      <c r="A110" s="8">
        <v>13</v>
      </c>
      <c r="C110" s="7"/>
      <c r="D110" s="7"/>
      <c r="E110" s="7"/>
      <c r="F110" s="7"/>
      <c r="G110" s="7"/>
      <c r="H110" s="12"/>
      <c r="I110" s="15"/>
    </row>
    <row r="111" spans="1:9" ht="16.5" customHeight="1" x14ac:dyDescent="0.3">
      <c r="C111" s="4">
        <f t="array" ref="C111:D111">Days+36+DATE(Calendar8Year,Calendar8MonthOption,1)-WEEKDAY(DATE(Calendar8Year,Calendar8MonthOption,1),WeekdayOption)</f>
        <v>45747</v>
      </c>
      <c r="D111" s="10">
        <v>45748</v>
      </c>
      <c r="E111" s="39" t="s">
        <v>0</v>
      </c>
      <c r="F111" s="38"/>
      <c r="G111" s="38"/>
      <c r="H111" s="38"/>
      <c r="I111" s="38"/>
    </row>
    <row r="112" spans="1:9" ht="63.75" customHeight="1" x14ac:dyDescent="0.3">
      <c r="A112" s="8">
        <v>14</v>
      </c>
      <c r="C112" s="7"/>
      <c r="D112" s="12"/>
      <c r="E112" s="35" t="s">
        <v>44</v>
      </c>
      <c r="F112" s="36"/>
      <c r="G112" s="36"/>
      <c r="H112" s="36"/>
      <c r="I112" s="36"/>
    </row>
    <row r="113" spans="1:9" ht="54" customHeight="1" x14ac:dyDescent="0.7">
      <c r="B113" s="2"/>
      <c r="C113" s="1">
        <f>YEAR(DATE(Calendar8Year,Calendar8MonthOption+1,1))</f>
        <v>2025</v>
      </c>
      <c r="D113" s="37" t="str">
        <f>TEXT(DATE(Calendar8Year,Calendar8MonthOption+1,1),"mmmm")</f>
        <v>April</v>
      </c>
      <c r="E113" s="37"/>
      <c r="F113" s="37"/>
      <c r="G113" s="18" t="s">
        <v>10</v>
      </c>
      <c r="H113" s="17" t="s">
        <v>12</v>
      </c>
      <c r="I113" s="16" t="s">
        <v>11</v>
      </c>
    </row>
    <row r="114" spans="1:9" ht="14.25" customHeight="1" x14ac:dyDescent="0.3">
      <c r="B114" s="3"/>
      <c r="C114" s="5" t="str">
        <f t="shared" ref="C114:I114" si="8">UPPER(TEXT(C115,"dddd"))</f>
        <v>MONDAY</v>
      </c>
      <c r="D114" s="6" t="str">
        <f t="shared" si="8"/>
        <v>TUESDAY</v>
      </c>
      <c r="E114" s="5" t="str">
        <f t="shared" si="8"/>
        <v>WEDNESDAY</v>
      </c>
      <c r="F114" s="6" t="str">
        <f t="shared" si="8"/>
        <v>THURSDAY</v>
      </c>
      <c r="G114" s="5" t="str">
        <f t="shared" si="8"/>
        <v>FRIDAY</v>
      </c>
      <c r="H114" s="6" t="str">
        <f t="shared" si="8"/>
        <v>SATURDAY</v>
      </c>
      <c r="I114" s="5" t="str">
        <f t="shared" si="8"/>
        <v>SUNDAY</v>
      </c>
    </row>
    <row r="115" spans="1:9" ht="16.5" customHeight="1" x14ac:dyDescent="0.3">
      <c r="C115" s="10">
        <f t="array" ref="C115:I115">Days+1+DATE(Calendar9Year,Calendar9MonthOption,1)-WEEKDAY(DATE(Calendar9Year,Calendar9MonthOption,1),WeekdayOption)</f>
        <v>45747</v>
      </c>
      <c r="D115" s="4">
        <v>45748</v>
      </c>
      <c r="E115" s="4">
        <v>45749</v>
      </c>
      <c r="F115" s="4">
        <v>45750</v>
      </c>
      <c r="G115" s="4">
        <v>45751</v>
      </c>
      <c r="H115" s="10">
        <v>45752</v>
      </c>
      <c r="I115" s="11">
        <v>45753</v>
      </c>
    </row>
    <row r="116" spans="1:9" ht="56.25" customHeight="1" x14ac:dyDescent="0.3">
      <c r="A116" s="8">
        <v>14</v>
      </c>
      <c r="C116" s="12"/>
      <c r="D116" s="7"/>
      <c r="E116" s="7"/>
      <c r="F116" s="7"/>
      <c r="G116" s="7"/>
      <c r="H116" s="12"/>
      <c r="I116" s="13"/>
    </row>
    <row r="117" spans="1:9" ht="16.5" customHeight="1" x14ac:dyDescent="0.3">
      <c r="C117" s="4">
        <f t="array" ref="C117:I117">Days+8+DATE(Calendar9Year,Calendar9MonthOption,1)-WEEKDAY(DATE(Calendar9Year,Calendar9MonthOption,1),WeekdayOption)</f>
        <v>45754</v>
      </c>
      <c r="D117" s="4">
        <v>45755</v>
      </c>
      <c r="E117" s="4">
        <v>45756</v>
      </c>
      <c r="F117" s="4">
        <v>45757</v>
      </c>
      <c r="G117" s="4">
        <v>45758</v>
      </c>
      <c r="H117" s="10">
        <v>45759</v>
      </c>
      <c r="I117" s="11">
        <v>45760</v>
      </c>
    </row>
    <row r="118" spans="1:9" ht="56.25" customHeight="1" x14ac:dyDescent="0.3">
      <c r="A118" s="8">
        <v>15</v>
      </c>
      <c r="C118" s="7"/>
      <c r="D118" s="7"/>
      <c r="E118" s="7"/>
      <c r="F118" s="7"/>
      <c r="G118" s="23" t="s">
        <v>17</v>
      </c>
      <c r="H118" s="12"/>
      <c r="I118" s="13"/>
    </row>
    <row r="119" spans="1:9" ht="16.5" customHeight="1" x14ac:dyDescent="0.3">
      <c r="C119" s="4">
        <f t="array" ref="C119:I119">Days+15+DATE(Calendar9Year,Calendar9MonthOption,1)-WEEKDAY(DATE(Calendar9Year,Calendar9MonthOption,1),WeekdayOption)</f>
        <v>45761</v>
      </c>
      <c r="D119" s="4">
        <v>45762</v>
      </c>
      <c r="E119" s="4">
        <v>45763</v>
      </c>
      <c r="F119" s="4">
        <v>45764</v>
      </c>
      <c r="G119" s="4">
        <v>45765</v>
      </c>
      <c r="H119" s="10">
        <v>45766</v>
      </c>
      <c r="I119" s="11">
        <v>45767</v>
      </c>
    </row>
    <row r="120" spans="1:9" ht="56.25" customHeight="1" x14ac:dyDescent="0.3">
      <c r="A120" s="8">
        <v>16</v>
      </c>
      <c r="C120" s="18" t="s">
        <v>7</v>
      </c>
      <c r="D120" s="18" t="s">
        <v>7</v>
      </c>
      <c r="E120" s="18" t="s">
        <v>7</v>
      </c>
      <c r="F120" s="18" t="s">
        <v>7</v>
      </c>
      <c r="G120" s="18" t="s">
        <v>7</v>
      </c>
      <c r="H120" s="12"/>
      <c r="I120" s="13" t="s">
        <v>21</v>
      </c>
    </row>
    <row r="121" spans="1:9" ht="16.5" customHeight="1" x14ac:dyDescent="0.3">
      <c r="C121" s="4">
        <f t="array" ref="C121:I121">Days+22+DATE(Calendar9Year,Calendar9MonthOption,1)-WEEKDAY(DATE(Calendar9Year,Calendar9MonthOption,1),WeekdayOption)</f>
        <v>45768</v>
      </c>
      <c r="D121" s="4">
        <v>45769</v>
      </c>
      <c r="E121" s="4">
        <v>45770</v>
      </c>
      <c r="F121" s="4">
        <v>45771</v>
      </c>
      <c r="G121" s="4">
        <v>45772</v>
      </c>
      <c r="H121" s="10">
        <v>45773</v>
      </c>
      <c r="I121" s="11">
        <v>45774</v>
      </c>
    </row>
    <row r="122" spans="1:9" ht="56.25" customHeight="1" x14ac:dyDescent="0.3">
      <c r="A122" s="8">
        <v>17</v>
      </c>
      <c r="C122" s="18" t="s">
        <v>7</v>
      </c>
      <c r="D122" s="23" t="s">
        <v>33</v>
      </c>
      <c r="E122" s="7"/>
      <c r="F122" s="7"/>
      <c r="G122" s="7"/>
      <c r="H122" s="12"/>
      <c r="I122" s="13"/>
    </row>
    <row r="123" spans="1:9" ht="16.5" customHeight="1" x14ac:dyDescent="0.3">
      <c r="C123" s="4">
        <f t="array" ref="C123:I123">Days+29+DATE(Calendar9Year,Calendar9MonthOption,1)-WEEKDAY(DATE(Calendar9Year,Calendar9MonthOption,1),WeekdayOption)</f>
        <v>45775</v>
      </c>
      <c r="D123" s="4">
        <v>45776</v>
      </c>
      <c r="E123" s="4">
        <v>45777</v>
      </c>
      <c r="F123" s="10">
        <v>45778</v>
      </c>
      <c r="G123" s="10">
        <v>45779</v>
      </c>
      <c r="H123" s="10">
        <v>45780</v>
      </c>
      <c r="I123" s="11">
        <v>45781</v>
      </c>
    </row>
    <row r="124" spans="1:9" ht="57" customHeight="1" x14ac:dyDescent="0.3">
      <c r="A124" s="8">
        <v>18</v>
      </c>
      <c r="C124" s="7"/>
      <c r="D124" s="7"/>
      <c r="E124" s="7"/>
      <c r="F124" s="12"/>
      <c r="G124" s="12"/>
      <c r="H124" s="12"/>
      <c r="I124" s="15"/>
    </row>
    <row r="125" spans="1:9" ht="16.5" customHeight="1" x14ac:dyDescent="0.3">
      <c r="C125" s="10">
        <f t="array" ref="C125:D125">Days+36+DATE(Calendar9Year,Calendar9MonthOption,1)-WEEKDAY(DATE(Calendar9Year,Calendar9MonthOption,1),WeekdayOption)</f>
        <v>45782</v>
      </c>
      <c r="D125" s="10">
        <v>45783</v>
      </c>
      <c r="E125" s="39" t="s">
        <v>0</v>
      </c>
      <c r="F125" s="38"/>
      <c r="G125" s="38"/>
      <c r="H125" s="38"/>
      <c r="I125" s="38"/>
    </row>
    <row r="126" spans="1:9" ht="63.75" customHeight="1" x14ac:dyDescent="0.3">
      <c r="A126" s="8">
        <v>19</v>
      </c>
      <c r="C126" s="12"/>
      <c r="D126" s="12"/>
      <c r="E126" s="35" t="s">
        <v>46</v>
      </c>
      <c r="F126" s="36"/>
      <c r="G126" s="36"/>
      <c r="H126" s="36"/>
      <c r="I126" s="36"/>
    </row>
    <row r="127" spans="1:9" ht="54" customHeight="1" x14ac:dyDescent="0.7">
      <c r="B127" s="2"/>
      <c r="C127" s="1">
        <f>YEAR(DATE(Calendar9Year,Calendar9MonthOption+1,1))</f>
        <v>2025</v>
      </c>
      <c r="D127" s="37" t="str">
        <f>TEXT(DATE(Calendar9Year,Calendar9MonthOption+1,1),"mmmm")</f>
        <v>May</v>
      </c>
      <c r="E127" s="37"/>
      <c r="F127" s="37"/>
      <c r="G127" s="18" t="s">
        <v>10</v>
      </c>
      <c r="H127" s="17" t="s">
        <v>12</v>
      </c>
      <c r="I127" s="16" t="s">
        <v>11</v>
      </c>
    </row>
    <row r="128" spans="1:9" ht="14.25" customHeight="1" x14ac:dyDescent="0.3">
      <c r="B128" s="3"/>
      <c r="C128" s="5" t="str">
        <f t="shared" ref="C128:I128" si="9">UPPER(TEXT(C129,"dddd"))</f>
        <v>MONDAY</v>
      </c>
      <c r="D128" s="6" t="str">
        <f t="shared" si="9"/>
        <v>TUESDAY</v>
      </c>
      <c r="E128" s="5" t="str">
        <f t="shared" si="9"/>
        <v>WEDNESDAY</v>
      </c>
      <c r="F128" s="6" t="str">
        <f t="shared" si="9"/>
        <v>THURSDAY</v>
      </c>
      <c r="G128" s="5" t="str">
        <f t="shared" si="9"/>
        <v>FRIDAY</v>
      </c>
      <c r="H128" s="6" t="str">
        <f t="shared" si="9"/>
        <v>SATURDAY</v>
      </c>
      <c r="I128" s="5" t="str">
        <f t="shared" si="9"/>
        <v>SUNDAY</v>
      </c>
    </row>
    <row r="129" spans="1:13" ht="15.95" customHeight="1" x14ac:dyDescent="0.3">
      <c r="C129" s="10">
        <f t="array" ref="C129:I129">Days+1+DATE(Calendar10Year,Calendar10MonthOption,1)-WEEKDAY(DATE(Calendar10Year,Calendar10MonthOption,1),WeekdayOption)</f>
        <v>45775</v>
      </c>
      <c r="D129" s="10">
        <v>45776</v>
      </c>
      <c r="E129" s="10">
        <v>45777</v>
      </c>
      <c r="F129" s="4">
        <v>45778</v>
      </c>
      <c r="G129" s="4">
        <v>45779</v>
      </c>
      <c r="H129" s="10">
        <v>45780</v>
      </c>
      <c r="I129" s="11">
        <v>45781</v>
      </c>
    </row>
    <row r="130" spans="1:13" ht="56.25" customHeight="1" x14ac:dyDescent="0.3">
      <c r="A130" s="8">
        <v>18</v>
      </c>
      <c r="C130" s="12"/>
      <c r="D130" s="12"/>
      <c r="E130" s="12"/>
      <c r="F130" s="7"/>
      <c r="G130" s="7"/>
      <c r="H130" s="12"/>
      <c r="I130" s="13"/>
      <c r="M130" t="s">
        <v>23</v>
      </c>
    </row>
    <row r="131" spans="1:13" ht="16.5" customHeight="1" x14ac:dyDescent="0.3">
      <c r="C131" s="4">
        <f t="array" ref="C131:I131">Days+8+DATE(Calendar10Year,Calendar10MonthOption,1)-WEEKDAY(DATE(Calendar10Year,Calendar10MonthOption,1),WeekdayOption)</f>
        <v>45782</v>
      </c>
      <c r="D131" s="4">
        <v>45783</v>
      </c>
      <c r="E131" s="4">
        <v>45784</v>
      </c>
      <c r="F131" s="4">
        <v>45785</v>
      </c>
      <c r="G131" s="4">
        <v>45786</v>
      </c>
      <c r="H131" s="10">
        <v>45787</v>
      </c>
      <c r="I131" s="11">
        <v>45788</v>
      </c>
    </row>
    <row r="132" spans="1:13" ht="56.25" customHeight="1" x14ac:dyDescent="0.3">
      <c r="A132" s="8">
        <v>19</v>
      </c>
      <c r="C132" s="7"/>
      <c r="D132" s="7"/>
      <c r="E132" s="7"/>
      <c r="F132" s="7"/>
      <c r="G132" s="7"/>
      <c r="H132" s="12"/>
      <c r="I132" s="13"/>
    </row>
    <row r="133" spans="1:13" ht="16.5" customHeight="1" x14ac:dyDescent="0.3">
      <c r="C133" s="4">
        <f t="array" ref="C133:I133">Days+15+DATE(Calendar10Year,Calendar10MonthOption,1)-WEEKDAY(DATE(Calendar10Year,Calendar10MonthOption,1),WeekdayOption)</f>
        <v>45789</v>
      </c>
      <c r="D133" s="4">
        <v>45790</v>
      </c>
      <c r="E133" s="4">
        <v>45791</v>
      </c>
      <c r="F133" s="4">
        <v>45792</v>
      </c>
      <c r="G133" s="4">
        <v>45793</v>
      </c>
      <c r="H133" s="10">
        <v>45794</v>
      </c>
      <c r="I133" s="11">
        <v>45795</v>
      </c>
    </row>
    <row r="134" spans="1:13" ht="56.25" customHeight="1" x14ac:dyDescent="0.3">
      <c r="A134" s="8">
        <v>20</v>
      </c>
      <c r="C134" s="7"/>
      <c r="D134" s="7"/>
      <c r="E134" s="22" t="s">
        <v>15</v>
      </c>
      <c r="F134" s="7"/>
      <c r="G134" s="7"/>
      <c r="H134" s="12"/>
      <c r="I134" s="13"/>
    </row>
    <row r="135" spans="1:13" ht="16.5" customHeight="1" x14ac:dyDescent="0.3">
      <c r="C135" s="4">
        <f t="array" ref="C135:I135">Days+22+DATE(Calendar10Year,Calendar10MonthOption,1)-WEEKDAY(DATE(Calendar10Year,Calendar10MonthOption,1),WeekdayOption)</f>
        <v>45796</v>
      </c>
      <c r="D135" s="4">
        <v>45797</v>
      </c>
      <c r="E135" s="4">
        <v>45798</v>
      </c>
      <c r="F135" s="4">
        <v>45799</v>
      </c>
      <c r="G135" s="4">
        <v>45800</v>
      </c>
      <c r="H135" s="10">
        <v>45801</v>
      </c>
      <c r="I135" s="11">
        <v>45802</v>
      </c>
    </row>
    <row r="136" spans="1:13" ht="56.25" customHeight="1" x14ac:dyDescent="0.3">
      <c r="A136" s="8">
        <v>21</v>
      </c>
      <c r="C136" s="7"/>
      <c r="D136" s="7"/>
      <c r="E136" s="7"/>
      <c r="F136" s="7"/>
      <c r="G136" s="7"/>
      <c r="H136" s="12"/>
      <c r="I136" s="13"/>
    </row>
    <row r="137" spans="1:13" ht="16.5" customHeight="1" x14ac:dyDescent="0.3">
      <c r="C137" s="4">
        <f t="array" ref="C137:I137">Days+29+DATE(Calendar10Year,Calendar10MonthOption,1)-WEEKDAY(DATE(Calendar10Year,Calendar10MonthOption,1),WeekdayOption)</f>
        <v>45803</v>
      </c>
      <c r="D137" s="4">
        <v>45804</v>
      </c>
      <c r="E137" s="4">
        <v>45805</v>
      </c>
      <c r="F137" s="10">
        <v>45806</v>
      </c>
      <c r="G137" s="10">
        <v>45807</v>
      </c>
      <c r="H137" s="10">
        <v>45808</v>
      </c>
      <c r="I137" s="11">
        <v>45809</v>
      </c>
    </row>
    <row r="138" spans="1:13" ht="57" customHeight="1" x14ac:dyDescent="0.3">
      <c r="A138" s="8">
        <v>22</v>
      </c>
      <c r="C138" s="7"/>
      <c r="D138" s="7"/>
      <c r="F138" s="21" t="s">
        <v>8</v>
      </c>
      <c r="G138" s="21" t="s">
        <v>8</v>
      </c>
      <c r="H138" s="12"/>
      <c r="I138" s="15"/>
    </row>
    <row r="139" spans="1:13" ht="16.5" customHeight="1" x14ac:dyDescent="0.3">
      <c r="C139" s="10">
        <f t="array" ref="C139:D139">Days+36+DATE(Calendar10Year,Calendar10MonthOption,1)-WEEKDAY(DATE(Calendar10Year,Calendar10MonthOption,1),WeekdayOption)</f>
        <v>45810</v>
      </c>
      <c r="D139" s="10">
        <v>45811</v>
      </c>
      <c r="E139" s="39" t="s">
        <v>0</v>
      </c>
      <c r="F139" s="38"/>
      <c r="G139" s="38"/>
      <c r="H139" s="38"/>
      <c r="I139" s="38"/>
    </row>
    <row r="140" spans="1:13" ht="63.75" customHeight="1" x14ac:dyDescent="0.3">
      <c r="A140" s="8">
        <v>23</v>
      </c>
      <c r="C140" s="12"/>
      <c r="D140" s="12"/>
      <c r="E140" s="35" t="s">
        <v>47</v>
      </c>
      <c r="F140" s="36"/>
      <c r="G140" s="36"/>
      <c r="H140" s="36"/>
      <c r="I140" s="36"/>
    </row>
    <row r="141" spans="1:13" ht="54" customHeight="1" x14ac:dyDescent="0.7">
      <c r="C141" s="1">
        <f>YEAR(DATE(Calendar10Year,Calendar10MonthOption+1,1))</f>
        <v>2025</v>
      </c>
      <c r="D141" s="37" t="str">
        <f>TEXT(DATE(Calendar10Year,Calendar10MonthOption+1,1),"mmmm")</f>
        <v>June</v>
      </c>
      <c r="E141" s="37"/>
      <c r="F141" s="37"/>
      <c r="G141" s="18" t="s">
        <v>10</v>
      </c>
      <c r="H141" s="17" t="s">
        <v>12</v>
      </c>
      <c r="I141" s="16" t="s">
        <v>11</v>
      </c>
    </row>
    <row r="142" spans="1:13" ht="14.25" customHeight="1" x14ac:dyDescent="0.3">
      <c r="C142" s="5" t="str">
        <f>UPPER(TEXT(C143,"dddd"))</f>
        <v>MONDAY</v>
      </c>
      <c r="D142" s="6" t="str">
        <f t="shared" ref="D142:I142" si="10">UPPER(TEXT(D143,"dddd"))</f>
        <v>TUESDAY</v>
      </c>
      <c r="E142" s="5" t="str">
        <f t="shared" si="10"/>
        <v>WEDNESDAY</v>
      </c>
      <c r="F142" s="6" t="str">
        <f t="shared" si="10"/>
        <v>THURSDAY</v>
      </c>
      <c r="G142" s="5" t="str">
        <f t="shared" si="10"/>
        <v>FRIDAY</v>
      </c>
      <c r="H142" s="6" t="str">
        <f t="shared" si="10"/>
        <v>SATURDAY</v>
      </c>
      <c r="I142" s="5" t="str">
        <f t="shared" si="10"/>
        <v>SUNDAY</v>
      </c>
    </row>
    <row r="143" spans="1:13" ht="16.5" customHeight="1" x14ac:dyDescent="0.3">
      <c r="C143" s="10">
        <f t="array" ref="C143:I143">Days+1+DATE(Calendar11Year,Calendar11MonthOption,1)-WEEKDAY(DATE(Calendar11Year,Calendar11MonthOption,1),WeekdayOption)</f>
        <v>45803</v>
      </c>
      <c r="D143" s="10">
        <v>45804</v>
      </c>
      <c r="E143" s="10">
        <v>45805</v>
      </c>
      <c r="F143" s="10">
        <v>45806</v>
      </c>
      <c r="G143" s="10">
        <v>45807</v>
      </c>
      <c r="H143" s="10">
        <v>45808</v>
      </c>
      <c r="I143" s="11">
        <v>45809</v>
      </c>
    </row>
    <row r="144" spans="1:13" ht="56.25" customHeight="1" x14ac:dyDescent="0.3">
      <c r="A144" s="8">
        <v>22</v>
      </c>
      <c r="C144" s="12"/>
      <c r="D144" s="12"/>
      <c r="E144" s="12"/>
      <c r="F144" s="12"/>
      <c r="G144" s="12"/>
      <c r="H144" s="12"/>
      <c r="I144" s="13"/>
    </row>
    <row r="145" spans="1:9" ht="16.5" customHeight="1" x14ac:dyDescent="0.3">
      <c r="C145" s="4">
        <f t="array" ref="C145:I145">Days+8+DATE(Calendar11Year,Calendar11MonthOption,1)-WEEKDAY(DATE(Calendar11Year,Calendar11MonthOption,1),WeekdayOption)</f>
        <v>45810</v>
      </c>
      <c r="D145" s="4">
        <v>45811</v>
      </c>
      <c r="E145" s="4">
        <v>45812</v>
      </c>
      <c r="F145" s="4">
        <v>45813</v>
      </c>
      <c r="G145" s="4">
        <v>45814</v>
      </c>
      <c r="H145" s="10">
        <v>45815</v>
      </c>
      <c r="I145" s="11">
        <v>45816</v>
      </c>
    </row>
    <row r="146" spans="1:9" ht="56.25" customHeight="1" x14ac:dyDescent="0.3">
      <c r="A146" s="8">
        <v>23</v>
      </c>
      <c r="C146" s="7"/>
      <c r="D146" s="7"/>
      <c r="E146" s="7"/>
      <c r="F146" s="18" t="s">
        <v>22</v>
      </c>
      <c r="G146" s="18" t="s">
        <v>10</v>
      </c>
      <c r="H146" s="12"/>
      <c r="I146" s="13"/>
    </row>
    <row r="147" spans="1:9" ht="16.5" customHeight="1" x14ac:dyDescent="0.3">
      <c r="C147" s="4">
        <f t="array" ref="C147:I147">Days+15+DATE(Calendar11Year,Calendar11MonthOption,1)-WEEKDAY(DATE(Calendar11Year,Calendar11MonthOption,1),WeekdayOption)</f>
        <v>45817</v>
      </c>
      <c r="D147" s="4">
        <v>45818</v>
      </c>
      <c r="E147" s="4">
        <v>45819</v>
      </c>
      <c r="F147" s="4">
        <v>45820</v>
      </c>
      <c r="G147" s="4">
        <v>45821</v>
      </c>
      <c r="H147" s="10">
        <v>45822</v>
      </c>
      <c r="I147" s="11">
        <v>45823</v>
      </c>
    </row>
    <row r="148" spans="1:9" ht="56.25" customHeight="1" x14ac:dyDescent="0.3">
      <c r="A148" s="8">
        <v>24</v>
      </c>
      <c r="C148" s="18" t="s">
        <v>56</v>
      </c>
      <c r="D148" s="7"/>
      <c r="E148" s="24" t="s">
        <v>32</v>
      </c>
      <c r="F148" s="7"/>
      <c r="G148" s="7"/>
      <c r="H148" s="12"/>
      <c r="I148" s="13"/>
    </row>
    <row r="149" spans="1:9" ht="16.5" customHeight="1" x14ac:dyDescent="0.3">
      <c r="C149" s="4">
        <f t="array" ref="C149:I149">Days+22+DATE(Calendar11Year,Calendar11MonthOption,1)-WEEKDAY(DATE(Calendar11Year,Calendar11MonthOption,1),WeekdayOption)</f>
        <v>45824</v>
      </c>
      <c r="D149" s="4">
        <v>45825</v>
      </c>
      <c r="E149" s="4">
        <v>45826</v>
      </c>
      <c r="F149" s="4">
        <v>45827</v>
      </c>
      <c r="G149" s="4">
        <v>45828</v>
      </c>
      <c r="H149" s="10">
        <v>45829</v>
      </c>
      <c r="I149" s="11">
        <v>45830</v>
      </c>
    </row>
    <row r="150" spans="1:9" ht="56.25" customHeight="1" x14ac:dyDescent="0.3">
      <c r="A150" s="8">
        <v>25</v>
      </c>
      <c r="C150" s="7"/>
      <c r="D150" s="7"/>
      <c r="E150" s="7"/>
      <c r="F150" s="7"/>
      <c r="G150" s="7"/>
      <c r="H150" s="12"/>
      <c r="I150" s="13"/>
    </row>
    <row r="151" spans="1:9" ht="16.5" customHeight="1" x14ac:dyDescent="0.3">
      <c r="C151" s="4">
        <f t="array" ref="C151:I151">Days+29+DATE(Calendar11Year,Calendar11MonthOption,1)-WEEKDAY(DATE(Calendar11Year,Calendar11MonthOption,1),WeekdayOption)</f>
        <v>45831</v>
      </c>
      <c r="D151" s="4">
        <v>45832</v>
      </c>
      <c r="E151" s="4">
        <v>45833</v>
      </c>
      <c r="F151" s="4">
        <v>45834</v>
      </c>
      <c r="G151" s="4">
        <v>45835</v>
      </c>
      <c r="H151" s="10">
        <v>45836</v>
      </c>
      <c r="I151" s="11">
        <v>45837</v>
      </c>
    </row>
    <row r="152" spans="1:9" ht="57" customHeight="1" x14ac:dyDescent="0.3">
      <c r="A152" s="8">
        <v>26</v>
      </c>
      <c r="C152" s="20"/>
      <c r="D152" s="20"/>
      <c r="E152" s="20"/>
      <c r="F152" s="20"/>
      <c r="G152" s="20"/>
      <c r="H152" s="12"/>
      <c r="I152" s="15"/>
    </row>
    <row r="153" spans="1:9" ht="16.5" customHeight="1" x14ac:dyDescent="0.3">
      <c r="C153" s="4">
        <f t="array" ref="C153:D153">Days+36+DATE(Calendar11Year,Calendar11MonthOption,1)-WEEKDAY(DATE(Calendar11Year,Calendar11MonthOption,1),WeekdayOption)</f>
        <v>45838</v>
      </c>
      <c r="D153" s="10">
        <v>45839</v>
      </c>
      <c r="E153" s="39" t="s">
        <v>0</v>
      </c>
      <c r="F153" s="38"/>
      <c r="G153" s="38"/>
      <c r="H153" s="38"/>
      <c r="I153" s="38"/>
    </row>
    <row r="154" spans="1:9" ht="63.75" customHeight="1" x14ac:dyDescent="0.3">
      <c r="A154" s="8">
        <v>27</v>
      </c>
      <c r="C154" s="21" t="s">
        <v>40</v>
      </c>
      <c r="D154" s="12"/>
      <c r="E154" s="35" t="s">
        <v>48</v>
      </c>
      <c r="F154" s="36"/>
      <c r="G154" s="36"/>
      <c r="H154" s="36"/>
      <c r="I154" s="36"/>
    </row>
    <row r="155" spans="1:9" ht="54" customHeight="1" x14ac:dyDescent="0.7">
      <c r="C155" s="1">
        <f>YEAR(DATE(Calendar11Year,Calendar11MonthOption+1,1))</f>
        <v>2025</v>
      </c>
      <c r="D155" s="37" t="str">
        <f>TEXT(DATE(Calendar11Year,Calendar11MonthOption+1,1),"mmmm")</f>
        <v>July</v>
      </c>
      <c r="E155" s="37"/>
      <c r="F155" s="37"/>
      <c r="G155" s="18" t="s">
        <v>10</v>
      </c>
      <c r="H155" s="17" t="s">
        <v>12</v>
      </c>
      <c r="I155" s="16" t="s">
        <v>11</v>
      </c>
    </row>
    <row r="156" spans="1:9" ht="14.25" customHeight="1" x14ac:dyDescent="0.3">
      <c r="C156" s="5" t="str">
        <f>UPPER(TEXT(C157,"dddd"))</f>
        <v>MONDAY</v>
      </c>
      <c r="D156" s="6" t="str">
        <f t="shared" ref="D156:I156" si="11">UPPER(TEXT(D157,"dddd"))</f>
        <v>TUESDAY</v>
      </c>
      <c r="E156" s="5" t="str">
        <f t="shared" si="11"/>
        <v>WEDNESDAY</v>
      </c>
      <c r="F156" s="6" t="str">
        <f t="shared" si="11"/>
        <v>THURSDAY</v>
      </c>
      <c r="G156" s="5" t="str">
        <f t="shared" si="11"/>
        <v>FRIDAY</v>
      </c>
      <c r="H156" s="6" t="str">
        <f t="shared" si="11"/>
        <v>SATURDAY</v>
      </c>
      <c r="I156" s="5" t="str">
        <f t="shared" si="11"/>
        <v>SUNDAY</v>
      </c>
    </row>
    <row r="157" spans="1:9" ht="16.5" customHeight="1" x14ac:dyDescent="0.3">
      <c r="C157" s="10">
        <f t="array" ref="C157:I157">Days+1+DATE(Calendar12Year,Calendar12MonthOption,1)-WEEKDAY(DATE(Calendar12Year,Calendar12MonthOption,1),WeekdayOption)</f>
        <v>45838</v>
      </c>
      <c r="D157" s="32">
        <v>45839</v>
      </c>
      <c r="E157" s="32">
        <v>45840</v>
      </c>
      <c r="F157" s="32">
        <v>45841</v>
      </c>
      <c r="G157" s="32">
        <v>45842</v>
      </c>
      <c r="H157" s="10">
        <v>45843</v>
      </c>
      <c r="I157" s="11">
        <v>45844</v>
      </c>
    </row>
    <row r="158" spans="1:9" ht="56.25" customHeight="1" x14ac:dyDescent="0.3">
      <c r="A158" s="8">
        <v>27</v>
      </c>
      <c r="C158" s="12"/>
      <c r="D158" s="33" t="s">
        <v>49</v>
      </c>
      <c r="E158" s="33" t="s">
        <v>49</v>
      </c>
      <c r="F158" s="33" t="s">
        <v>49</v>
      </c>
      <c r="G158" s="33" t="s">
        <v>50</v>
      </c>
      <c r="H158" s="12"/>
      <c r="I158" s="13"/>
    </row>
    <row r="159" spans="1:9" ht="16.5" customHeight="1" x14ac:dyDescent="0.3">
      <c r="C159" s="4">
        <f t="array" ref="C159:I159">Days+8+DATE(Calendar12Year,Calendar12MonthOption,1)-WEEKDAY(DATE(Calendar12Year,Calendar12MonthOption,1),WeekdayOption)</f>
        <v>45845</v>
      </c>
      <c r="D159" s="4">
        <v>45846</v>
      </c>
      <c r="E159" s="4">
        <v>45847</v>
      </c>
      <c r="F159" s="4">
        <v>45848</v>
      </c>
      <c r="G159" s="4">
        <v>45849</v>
      </c>
      <c r="H159" s="10">
        <v>45850</v>
      </c>
      <c r="I159" s="11">
        <v>45851</v>
      </c>
    </row>
    <row r="160" spans="1:9" ht="56.25" customHeight="1" x14ac:dyDescent="0.3">
      <c r="A160" s="8">
        <v>28</v>
      </c>
      <c r="C160" s="18" t="s">
        <v>9</v>
      </c>
      <c r="D160" s="18" t="s">
        <v>9</v>
      </c>
      <c r="E160" s="18" t="s">
        <v>9</v>
      </c>
      <c r="F160" s="18" t="s">
        <v>9</v>
      </c>
      <c r="G160" s="18" t="s">
        <v>9</v>
      </c>
      <c r="H160" s="12"/>
      <c r="I160" s="13"/>
    </row>
    <row r="161" spans="1:9" ht="16.5" customHeight="1" x14ac:dyDescent="0.3">
      <c r="C161" s="4">
        <f t="array" ref="C161:I161">Days+15+DATE(Calendar12Year,Calendar12MonthOption,1)-WEEKDAY(DATE(Calendar12Year,Calendar12MonthOption,1),WeekdayOption)</f>
        <v>45852</v>
      </c>
      <c r="D161" s="4">
        <v>45853</v>
      </c>
      <c r="E161" s="4">
        <v>45854</v>
      </c>
      <c r="F161" s="4">
        <v>45855</v>
      </c>
      <c r="G161" s="4">
        <v>45856</v>
      </c>
      <c r="H161" s="10">
        <v>45857</v>
      </c>
      <c r="I161" s="11">
        <v>45858</v>
      </c>
    </row>
    <row r="162" spans="1:9" ht="56.25" customHeight="1" x14ac:dyDescent="0.3">
      <c r="A162" s="8">
        <v>29</v>
      </c>
      <c r="C162" s="18" t="s">
        <v>9</v>
      </c>
      <c r="D162" s="18" t="s">
        <v>9</v>
      </c>
      <c r="E162" s="18" t="s">
        <v>9</v>
      </c>
      <c r="F162" s="18" t="s">
        <v>9</v>
      </c>
      <c r="G162" s="18" t="s">
        <v>9</v>
      </c>
      <c r="H162" s="12"/>
      <c r="I162" s="13"/>
    </row>
    <row r="163" spans="1:9" ht="16.5" customHeight="1" x14ac:dyDescent="0.3">
      <c r="C163" s="4">
        <f t="array" ref="C163:I163">Days+22+DATE(Calendar12Year,Calendar12MonthOption,1)-WEEKDAY(DATE(Calendar12Year,Calendar12MonthOption,1),WeekdayOption)</f>
        <v>45859</v>
      </c>
      <c r="D163" s="4">
        <v>45860</v>
      </c>
      <c r="E163" s="4">
        <v>45861</v>
      </c>
      <c r="F163" s="4">
        <v>45862</v>
      </c>
      <c r="G163" s="4">
        <v>45863</v>
      </c>
      <c r="H163" s="10">
        <v>45864</v>
      </c>
      <c r="I163" s="11">
        <v>45865</v>
      </c>
    </row>
    <row r="164" spans="1:9" ht="56.25" customHeight="1" x14ac:dyDescent="0.3">
      <c r="A164" s="8">
        <v>30</v>
      </c>
      <c r="C164" s="18" t="s">
        <v>9</v>
      </c>
      <c r="D164" s="18" t="s">
        <v>9</v>
      </c>
      <c r="E164" s="18" t="s">
        <v>9</v>
      </c>
      <c r="F164" s="18" t="s">
        <v>9</v>
      </c>
      <c r="G164" s="18" t="s">
        <v>9</v>
      </c>
      <c r="H164" s="12"/>
      <c r="I164" s="13"/>
    </row>
    <row r="165" spans="1:9" ht="16.5" customHeight="1" x14ac:dyDescent="0.3">
      <c r="C165" s="4">
        <f t="array" ref="C165:I165">Days+29+DATE(Calendar12Year,Calendar12MonthOption,1)-WEEKDAY(DATE(Calendar12Year,Calendar12MonthOption,1),WeekdayOption)</f>
        <v>45866</v>
      </c>
      <c r="D165" s="4">
        <v>45867</v>
      </c>
      <c r="E165" s="4">
        <v>45868</v>
      </c>
      <c r="F165" s="4">
        <v>45869</v>
      </c>
      <c r="G165" s="4">
        <v>45870</v>
      </c>
      <c r="H165" s="10">
        <v>45871</v>
      </c>
      <c r="I165" s="11">
        <v>45872</v>
      </c>
    </row>
    <row r="166" spans="1:9" ht="57" customHeight="1" x14ac:dyDescent="0.3">
      <c r="A166" s="8">
        <v>31</v>
      </c>
      <c r="C166" s="18" t="s">
        <v>9</v>
      </c>
      <c r="D166" s="18" t="s">
        <v>9</v>
      </c>
      <c r="E166" s="18" t="s">
        <v>9</v>
      </c>
      <c r="F166" s="18" t="s">
        <v>9</v>
      </c>
      <c r="G166" s="18" t="s">
        <v>3</v>
      </c>
      <c r="H166" s="12"/>
      <c r="I166" s="15"/>
    </row>
    <row r="170" spans="1:9" x14ac:dyDescent="0.3">
      <c r="D170" t="s">
        <v>27</v>
      </c>
    </row>
  </sheetData>
  <mergeCells count="32">
    <mergeCell ref="D1:F1"/>
    <mergeCell ref="D15:F15"/>
    <mergeCell ref="D29:F29"/>
    <mergeCell ref="D43:F43"/>
    <mergeCell ref="E83:I83"/>
    <mergeCell ref="E13:I13"/>
    <mergeCell ref="E14:I14"/>
    <mergeCell ref="E42:I42"/>
    <mergeCell ref="E70:I70"/>
    <mergeCell ref="E69:I69"/>
    <mergeCell ref="E27:I27"/>
    <mergeCell ref="E28:I28"/>
    <mergeCell ref="F56:I56"/>
    <mergeCell ref="E154:I154"/>
    <mergeCell ref="D113:F113"/>
    <mergeCell ref="D141:F141"/>
    <mergeCell ref="D155:F155"/>
    <mergeCell ref="E153:I153"/>
    <mergeCell ref="E139:I139"/>
    <mergeCell ref="E140:I140"/>
    <mergeCell ref="E126:I126"/>
    <mergeCell ref="E98:I98"/>
    <mergeCell ref="D127:F127"/>
    <mergeCell ref="E41:I41"/>
    <mergeCell ref="D99:F99"/>
    <mergeCell ref="D71:F71"/>
    <mergeCell ref="D57:F57"/>
    <mergeCell ref="E84:I84"/>
    <mergeCell ref="D85:F85"/>
    <mergeCell ref="E111:I111"/>
    <mergeCell ref="E125:I125"/>
    <mergeCell ref="E112:I112"/>
  </mergeCells>
  <phoneticPr fontId="2" type="noConversion"/>
  <conditionalFormatting sqref="C45">
    <cfRule type="expression" dxfId="48" priority="49">
      <formula>MONTH(C45)&lt;&gt;Calendar9MonthOption</formula>
    </cfRule>
  </conditionalFormatting>
  <conditionalFormatting sqref="C115">
    <cfRule type="expression" dxfId="47" priority="8">
      <formula>MONTH(C115)&lt;&gt;Calendar2MonthOption</formula>
    </cfRule>
  </conditionalFormatting>
  <conditionalFormatting sqref="C157">
    <cfRule type="expression" dxfId="46" priority="6">
      <formula>MONTH(C157)&lt;&gt;Calendar2MonthOption</formula>
    </cfRule>
  </conditionalFormatting>
  <conditionalFormatting sqref="C13:D13">
    <cfRule type="expression" dxfId="45" priority="1">
      <formula>MONTH(C13)&lt;&gt;Calendar2MonthOption</formula>
    </cfRule>
  </conditionalFormatting>
  <conditionalFormatting sqref="C27:D27">
    <cfRule type="expression" dxfId="44" priority="32">
      <formula>MONTH(C27)&lt;&gt;Calendar2MonthOption</formula>
    </cfRule>
  </conditionalFormatting>
  <conditionalFormatting sqref="C41:D41">
    <cfRule type="expression" dxfId="43" priority="4">
      <formula>MONTH(C41)&lt;&gt;Calendar4MonthOption</formula>
    </cfRule>
    <cfRule type="expression" dxfId="42" priority="5">
      <formula>MONTH(C41)&lt;&gt;Calendar5MonthOption</formula>
    </cfRule>
  </conditionalFormatting>
  <conditionalFormatting sqref="C69:D69">
    <cfRule type="expression" dxfId="41" priority="48">
      <formula>MONTH(C69)&lt;&gt;Calendar9MonthOption</formula>
    </cfRule>
  </conditionalFormatting>
  <conditionalFormatting sqref="C83:D83">
    <cfRule type="expression" dxfId="40" priority="12">
      <formula>MONTH(C83)&lt;&gt;Calendar5MonthOption</formula>
    </cfRule>
  </conditionalFormatting>
  <conditionalFormatting sqref="C101:D101">
    <cfRule type="expression" dxfId="39" priority="61">
      <formula>MONTH(C101)&lt;&gt;Calendar6MonthOption</formula>
    </cfRule>
  </conditionalFormatting>
  <conditionalFormatting sqref="C153:D153">
    <cfRule type="expression" dxfId="38" priority="17">
      <formula>MONTH(C153)&lt;&gt;Calendar11MonthOption</formula>
    </cfRule>
  </conditionalFormatting>
  <conditionalFormatting sqref="C3:E3">
    <cfRule type="expression" dxfId="37" priority="42">
      <formula>MONTH(C3)&lt;&gt;Calendar2MonthOption</formula>
    </cfRule>
  </conditionalFormatting>
  <conditionalFormatting sqref="C129:E129">
    <cfRule type="expression" dxfId="36" priority="37">
      <formula>MONTH(C129)&lt;&gt;Calendar2MonthOption</formula>
    </cfRule>
  </conditionalFormatting>
  <conditionalFormatting sqref="C143:E143">
    <cfRule type="expression" dxfId="35" priority="51">
      <formula>MONTH(C143)&lt;&gt;Calendar9MonthOption</formula>
    </cfRule>
  </conditionalFormatting>
  <conditionalFormatting sqref="C95:F95">
    <cfRule type="expression" dxfId="34" priority="18">
      <formula>MONTH(C95)&lt;&gt;Calendar7MonthOption</formula>
    </cfRule>
  </conditionalFormatting>
  <conditionalFormatting sqref="C87:G87">
    <cfRule type="expression" dxfId="33" priority="50">
      <formula>MONTH(C87)&lt;&gt;Calendar9MonthOption</formula>
    </cfRule>
  </conditionalFormatting>
  <conditionalFormatting sqref="C97:G97">
    <cfRule type="expression" dxfId="32" priority="11">
      <formula>MONTH(C97)&lt;&gt;Calendar9MonthOption</formula>
    </cfRule>
  </conditionalFormatting>
  <conditionalFormatting sqref="C53:H53">
    <cfRule type="expression" dxfId="31" priority="23">
      <formula>MONTH(C53)&lt;&gt;Calendar4MonthOption</formula>
    </cfRule>
  </conditionalFormatting>
  <conditionalFormatting sqref="C17:I17">
    <cfRule type="expression" dxfId="30" priority="41">
      <formula>MONTH(C17)&lt;&gt;Calendar2MonthOption</formula>
    </cfRule>
  </conditionalFormatting>
  <conditionalFormatting sqref="C19:I19 C21:I21 C23:I23">
    <cfRule type="expression" dxfId="29" priority="100">
      <formula>MONTH(C19)&lt;&gt;Calendar2MonthOption</formula>
    </cfRule>
  </conditionalFormatting>
  <conditionalFormatting sqref="C25:I25">
    <cfRule type="expression" dxfId="28" priority="70">
      <formula>MONTH(C25)&lt;&gt;Calendar2MonthOption</formula>
    </cfRule>
  </conditionalFormatting>
  <conditionalFormatting sqref="C31:I31">
    <cfRule type="expression" dxfId="27" priority="34">
      <formula>MONTH(C31)&lt;&gt;Calendar3MonthOption</formula>
    </cfRule>
  </conditionalFormatting>
  <conditionalFormatting sqref="C33:I33 C35:I35 C37:I37">
    <cfRule type="expression" dxfId="26" priority="98">
      <formula>MONTH(C33)&lt;&gt;Calendar3MonthOption</formula>
    </cfRule>
  </conditionalFormatting>
  <conditionalFormatting sqref="C39:I39">
    <cfRule type="expression" dxfId="25" priority="31">
      <formula>MONTH(C39)&lt;&gt;Calendar3MonthOption</formula>
    </cfRule>
  </conditionalFormatting>
  <conditionalFormatting sqref="C47:I47 C49:I49 C51:I51">
    <cfRule type="expression" dxfId="24" priority="96">
      <formula>MONTH(C47)&lt;&gt;Calendar4MonthOption</formula>
    </cfRule>
  </conditionalFormatting>
  <conditionalFormatting sqref="C55:I55">
    <cfRule type="expression" dxfId="23" priority="25">
      <formula>MONTH(C55)&lt;&gt;Calendar4MonthOption</formula>
    </cfRule>
    <cfRule type="expression" dxfId="22" priority="26">
      <formula>MONTH(C55)&lt;&gt;Calendar5MonthOption</formula>
    </cfRule>
  </conditionalFormatting>
  <conditionalFormatting sqref="C59:I59">
    <cfRule type="expression" dxfId="21" priority="68">
      <formula>MONTH(C59)&lt;&gt;Calendar5MonthOption</formula>
    </cfRule>
  </conditionalFormatting>
  <conditionalFormatting sqref="C61:I61 C63:I63 C65:I65">
    <cfRule type="expression" dxfId="20" priority="94">
      <formula>MONTH(C61)&lt;&gt;Calendar5MonthOption</formula>
    </cfRule>
  </conditionalFormatting>
  <conditionalFormatting sqref="C67:I67">
    <cfRule type="expression" dxfId="19" priority="67">
      <formula>MONTH(C67)&lt;&gt;Calendar5MonthOption</formula>
    </cfRule>
  </conditionalFormatting>
  <conditionalFormatting sqref="C73:I73">
    <cfRule type="expression" dxfId="18" priority="43">
      <formula>MONTH(C73)&lt;&gt;Calendar6MonthOption</formula>
    </cfRule>
  </conditionalFormatting>
  <conditionalFormatting sqref="C75:I75 C77:I77 C79:I79 C81:I81">
    <cfRule type="expression" dxfId="17" priority="92">
      <formula>MONTH(C75)&lt;&gt;Calendar6MonthOption</formula>
    </cfRule>
  </conditionalFormatting>
  <conditionalFormatting sqref="C151:I151">
    <cfRule type="expression" dxfId="16" priority="57">
      <formula>MONTH(C151)&lt;&gt;Calendar11MonthOption</formula>
    </cfRule>
  </conditionalFormatting>
  <conditionalFormatting sqref="D45:F45">
    <cfRule type="expression" dxfId="15" priority="40">
      <formula>MONTH(D45)&lt;&gt;Calendar2MonthOption</formula>
    </cfRule>
  </conditionalFormatting>
  <conditionalFormatting sqref="D157:G157">
    <cfRule type="expression" dxfId="14" priority="13">
      <formula>MONTH(D157)&lt;&gt;Calendar11MonthOption</formula>
    </cfRule>
  </conditionalFormatting>
  <conditionalFormatting sqref="D115:I115 C117:I117 C119:I119 C121:I121 C123:E123 H123:I123 C125:D125">
    <cfRule type="expression" dxfId="13" priority="86">
      <formula>MONTH(C115)&lt;&gt;Calendar9MonthOption</formula>
    </cfRule>
  </conditionalFormatting>
  <conditionalFormatting sqref="E101:G101">
    <cfRule type="expression" dxfId="12" priority="39">
      <formula>MONTH(E101)&lt;&gt;Calendar2MonthOption</formula>
    </cfRule>
  </conditionalFormatting>
  <conditionalFormatting sqref="F123:G123">
    <cfRule type="expression" dxfId="11" priority="38">
      <formula>MONTH(F123)&lt;&gt;Calendar2MonthOption</formula>
    </cfRule>
  </conditionalFormatting>
  <conditionalFormatting sqref="F143:G143">
    <cfRule type="expression" dxfId="10" priority="36">
      <formula>MONTH(F143)&lt;&gt;Calendar2MonthOption</formula>
    </cfRule>
  </conditionalFormatting>
  <conditionalFormatting sqref="F3:I3 C5:I5 C7:I7 C9:I9 C11:I11">
    <cfRule type="expression" dxfId="9" priority="111">
      <formula>MONTH(C3)&lt;&gt;Calendar1MonthOption</formula>
    </cfRule>
  </conditionalFormatting>
  <conditionalFormatting sqref="F129:I129 C131:I131 C133:I133 C135:I135 C137:I137 C139:D139">
    <cfRule type="expression" dxfId="8" priority="76">
      <formula>MONTH(C129)&lt;&gt;Calendar10MonthOption</formula>
    </cfRule>
  </conditionalFormatting>
  <conditionalFormatting sqref="G45:I45">
    <cfRule type="expression" dxfId="7" priority="56">
      <formula>MONTH(G45)&lt;&gt;Calendar4MonthOption</formula>
    </cfRule>
  </conditionalFormatting>
  <conditionalFormatting sqref="G95:I95">
    <cfRule type="expression" dxfId="6" priority="21">
      <formula>MONTH(G95)&lt;&gt;Calendar8MonthOption</formula>
    </cfRule>
  </conditionalFormatting>
  <conditionalFormatting sqref="H87:I87 C89:I89 C91:I91 C93:I93">
    <cfRule type="expression" dxfId="5" priority="90">
      <formula>MONTH(C87)&lt;&gt;Calendar7MonthOption</formula>
    </cfRule>
  </conditionalFormatting>
  <conditionalFormatting sqref="H97:I97">
    <cfRule type="expression" dxfId="4" priority="22">
      <formula>MONTH(H97)&lt;&gt;Calendar8MonthOption</formula>
    </cfRule>
  </conditionalFormatting>
  <conditionalFormatting sqref="H101:I101 C103:I103 C105:I105 C107:I107 C109:I109 C111:D111">
    <cfRule type="expression" dxfId="3" priority="88">
      <formula>MONTH(C101)&lt;&gt;Calendar8MonthOption</formula>
    </cfRule>
  </conditionalFormatting>
  <conditionalFormatting sqref="H143:I143 C145:I145 C147:I147 C149:I149">
    <cfRule type="expression" dxfId="2" priority="75">
      <formula>MONTH(C143)&lt;&gt;Calendar11MonthOption</formula>
    </cfRule>
  </conditionalFormatting>
  <conditionalFormatting sqref="H157:I157 C159:I159 C161:I161 C163:I163 C165:I165">
    <cfRule type="expression" dxfId="1" priority="74">
      <formula>MONTH(C157)&lt;&gt;Calendar12MonthOption</formula>
    </cfRule>
  </conditionalFormatting>
  <conditionalFormatting sqref="I53">
    <cfRule type="expression" dxfId="0" priority="29">
      <formula>MONTH(I53)&lt;&gt;Calendar5MonthOption</formula>
    </cfRule>
  </conditionalFormatting>
  <dataValidations xWindow="752" yWindow="448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C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D1:F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B1" xr:uid="{00000000-0002-0000-0000-000002000000}"/>
    <dataValidation allowBlank="1" showInputMessage="1" showErrorMessage="1" prompt="Enter year in this cell" sqref="C1" xr:uid="{00000000-0002-0000-0000-000003000000}"/>
    <dataValidation allowBlank="1" showInputMessage="1" prompt="Automatically determined weekday. To change weekdays, select a new week start day in cell B2" sqref="D2:I2 C16" xr:uid="{00000000-0002-0000-0000-000004000000}"/>
    <dataValidation allowBlank="1" showInputMessage="1" prompt="Date" sqref="C3" xr:uid="{00000000-0002-0000-0000-000005000000}"/>
    <dataValidation allowBlank="1" showInputMessage="1" prompt="Enter daily notes here" sqref="C160:G160 E82 G8 C36:G36 F54:G54 H12 C108 C50 C120:G120 E48 E134 C162:G162 C164:G164 C76 C92:G92 C104 E20 C74:G74 C148 G127:I127 G66 C48 F104 G155:I155 C68:G68 F40 C154 F116 F4:G4 C122:D122 E148 G118 F138:G138 G113:I113 G141:I141 F18 F106 C166:G166 G1:I1 G96 G15:I15 G29:I29 G43:I43 G57:I57 G71:I71 G85:I85 G99:I99 F50:G50 G64 D158:G158 D32 E66 F146:G146" xr:uid="{00000000-0002-0000-0000-000006000000}"/>
    <dataValidation allowBlank="1" showInputMessage="1" prompt="Calendar year is automatically updated based on the year selected in cell B1" sqref="C15" xr:uid="{00000000-0002-0000-0000-000007000000}"/>
    <dataValidation allowBlank="1" showInputMessage="1" prompt="Calendar month is automatically updated based on the month selected in cell C1" sqref="D15:F15" xr:uid="{00000000-0002-0000-0000-000008000000}"/>
    <dataValidation allowBlank="1" showInputMessage="1" prompt="Enter monthly Notes in cell below" sqref="E13:I13" xr:uid="{00000000-0002-0000-0000-00000C000000}"/>
    <dataValidation allowBlank="1" showInputMessage="1" prompt="Enter monthly Notes in this cell" sqref="E84:I84 E14:I14 E28:I28 F56 E70:I70 E42:I42 E98:I98 E112:I112 E126:I126 E140:I140 E154:I154" xr:uid="{00000000-0002-0000-0000-00000D000000}"/>
    <dataValidation allowBlank="1" showInputMessage="1" showErrorMessage="1" prompt="Calendar year is automatically updated based on the year selected in cell B1" sqref="C29 C43 C57 C71 C85 C99 C113 C127 C141 C155" xr:uid="{00000000-0002-0000-0000-00000E000000}"/>
    <dataValidation allowBlank="1" showInputMessage="1" showErrorMessage="1" prompt="Calendar month is automatically updated based on the month selected in cell C1" sqref="D141:F141 D29:F29 D43:F43 D57:F57 D71:F71 D85:F85 D99:F99 D113:F113 D127:F127 D155:F155" xr:uid="{00000000-0002-0000-0000-00000F000000}"/>
    <dataValidation allowBlank="1" showInputMessage="1" showErrorMessage="1" prompt="Automatically determined weekday. To change weekdays, select a new week start day in cell B2" sqref="D16:I16 C30:I30 C44:I44 C58:I58 C72:I72 C86:I86 C100:I100 C114:I114 C128:I128 C142:I142 C156:I156" xr:uid="{00000000-0002-0000-0000-000010000000}"/>
  </dataValidations>
  <printOptions horizontalCentered="1" verticalCentered="1"/>
  <pageMargins left="0.25" right="0.25" top="0.45" bottom="0.45" header="0.5" footer="0.5"/>
  <pageSetup orientation="portrait" r:id="rId1"/>
  <headerFooter alignWithMargins="0"/>
  <rowBreaks count="11" manualBreakCount="11">
    <brk id="14" min="2" max="9" man="1"/>
    <brk id="28" min="2" max="9" man="1"/>
    <brk id="42" min="2" max="9" man="1"/>
    <brk id="56" min="2" max="9" man="1"/>
    <brk id="70" min="2" max="9" man="1"/>
    <brk id="84" min="2" max="9" man="1"/>
    <brk id="98" min="2" max="9" man="1"/>
    <brk id="112" min="2" max="9" man="1"/>
    <brk id="126" min="2" max="9" man="1"/>
    <brk id="140" min="2" max="9" man="1"/>
    <brk id="154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60</vt:i4>
      </vt:variant>
    </vt:vector>
  </HeadingPairs>
  <TitlesOfParts>
    <vt:vector size="61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iv@montessoripreschool.dk</dc:creator>
  <cp:lastModifiedBy>Montessori International Preschool</cp:lastModifiedBy>
  <cp:lastPrinted>2025-04-30T14:19:31Z</cp:lastPrinted>
  <dcterms:created xsi:type="dcterms:W3CDTF">2018-02-18T23:49:08Z</dcterms:created>
  <dcterms:modified xsi:type="dcterms:W3CDTF">2025-04-30T14:25:25Z</dcterms:modified>
</cp:coreProperties>
</file>